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autoCompressPictures="0"/>
  <mc:AlternateContent xmlns:mc="http://schemas.openxmlformats.org/markup-compatibility/2006">
    <mc:Choice Requires="x15">
      <x15ac:absPath xmlns:x15ac="http://schemas.microsoft.com/office/spreadsheetml/2010/11/ac" url="C:\Users\loren\Downloads\"/>
    </mc:Choice>
  </mc:AlternateContent>
  <xr:revisionPtr revIDLastSave="0" documentId="13_ncr:1_{0FB0B40C-AECE-431A-BD3C-C89BBB20EA4A}" xr6:coauthVersionLast="46" xr6:coauthVersionMax="46" xr10:uidLastSave="{00000000-0000-0000-0000-000000000000}"/>
  <bookViews>
    <workbookView xWindow="-120" yWindow="-120" windowWidth="29040" windowHeight="15840" tabRatio="805" xr2:uid="{00000000-000D-0000-FFFF-FFFF00000000}"/>
  </bookViews>
  <sheets>
    <sheet name="configurazione calendario" sheetId="14" r:id="rId1"/>
    <sheet name="gennaio" sheetId="27" r:id="rId2"/>
    <sheet name="febbraio" sheetId="40" r:id="rId3"/>
    <sheet name="marzo" sheetId="41" r:id="rId4"/>
    <sheet name="aprile" sheetId="42" r:id="rId5"/>
    <sheet name="maggio" sheetId="43" r:id="rId6"/>
    <sheet name="giugno" sheetId="44" r:id="rId7"/>
    <sheet name="luglio" sheetId="45" r:id="rId8"/>
    <sheet name="agosto" sheetId="46" r:id="rId9"/>
    <sheet name="settembre" sheetId="47" r:id="rId10"/>
    <sheet name="ottobre" sheetId="48" r:id="rId11"/>
    <sheet name="novembre" sheetId="49" r:id="rId12"/>
    <sheet name="dicembre" sheetId="50" r:id="rId13"/>
  </sheets>
  <definedNames>
    <definedName name="AnnoCalendario">'configurazione calendario'!$C$2</definedName>
    <definedName name="_xlnm.Print_Area" localSheetId="0">'configurazione calendario'!$A$1:$A$26</definedName>
    <definedName name="GiorniESettimane">{0,1,2,3,4,5,6} + {0;1;2;3;4;5}*7</definedName>
    <definedName name="InizioSettimana">'configurazione calendario'!$C$3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2" i="40" l="1"/>
  <c r="B2" i="41"/>
  <c r="B2" i="42"/>
  <c r="B2" i="43"/>
  <c r="B2" i="44"/>
  <c r="B2" i="45"/>
  <c r="B2" i="46"/>
  <c r="B2" i="47"/>
  <c r="B2" i="48"/>
  <c r="B2" i="49"/>
  <c r="B2" i="50"/>
  <c r="B2" i="27"/>
  <c r="B5" i="41" l="1" a="1"/>
  <c r="B9" i="43" a="1"/>
  <c r="B13" i="44" a="1"/>
  <c r="B5" i="44" a="1"/>
  <c r="B13" i="45" a="1"/>
  <c r="B5" i="45" a="1"/>
  <c r="B9" i="46" a="1"/>
  <c r="B13" i="40" a="1"/>
  <c r="B9" i="40" a="1"/>
  <c r="B5" i="40" a="1"/>
  <c r="B13" i="41" a="1"/>
  <c r="B9" i="41" a="1"/>
  <c r="B13" i="42" a="1"/>
  <c r="B9" i="42" a="1"/>
  <c r="B5" i="42" a="1"/>
  <c r="B13" i="43" a="1"/>
  <c r="B5" i="43" a="1"/>
  <c r="B9" i="44" a="1"/>
  <c r="B9" i="45" a="1"/>
  <c r="B13" i="46" a="1"/>
  <c r="B5" i="46" a="1"/>
  <c r="B13" i="47" a="1"/>
  <c r="B11" i="47" a="1"/>
  <c r="B9" i="47" a="1"/>
  <c r="B7" i="47" a="1"/>
  <c r="B5" i="47" a="1"/>
  <c r="B3" i="47" a="1"/>
  <c r="B13" i="48" a="1"/>
  <c r="B11" i="48" a="1"/>
  <c r="B9" i="48" a="1"/>
  <c r="B7" i="48" a="1"/>
  <c r="B5" i="48" a="1"/>
  <c r="B9" i="49" a="1"/>
  <c r="B5" i="49" a="1"/>
  <c r="B13" i="50" a="1"/>
  <c r="B9" i="50" a="1"/>
  <c r="B5" i="50" a="1"/>
  <c r="B13" i="27" a="1"/>
  <c r="B9" i="27" a="1"/>
  <c r="B5" i="27" a="1"/>
  <c r="B11" i="40" a="1"/>
  <c r="B3" i="40" a="1"/>
  <c r="B7" i="41" a="1"/>
  <c r="B11" i="42" a="1"/>
  <c r="B3" i="42" a="1"/>
  <c r="B7" i="43" a="1"/>
  <c r="B11" i="44" a="1"/>
  <c r="B3" i="44" a="1"/>
  <c r="B7" i="45" a="1"/>
  <c r="B11" i="46" a="1"/>
  <c r="B3" i="46" a="1"/>
  <c r="B3" i="48" a="1"/>
  <c r="B11" i="49" a="1"/>
  <c r="B3" i="49" a="1"/>
  <c r="B7" i="50" a="1"/>
  <c r="B11" i="27" a="1"/>
  <c r="B3" i="27" a="1"/>
  <c r="B11" i="41" a="1"/>
  <c r="B3" i="41" a="1"/>
  <c r="B7" i="42" a="1"/>
  <c r="B11" i="43" a="1"/>
  <c r="B3" i="43" a="1"/>
  <c r="B7" i="44" a="1"/>
  <c r="B11" i="45" a="1"/>
  <c r="B3" i="45" a="1"/>
  <c r="B7" i="46" a="1"/>
  <c r="B13" i="49" a="1"/>
  <c r="B7" i="49" a="1"/>
  <c r="B11" i="50" a="1"/>
  <c r="B3" i="50" a="1"/>
  <c r="B7" i="27" a="1"/>
  <c r="B7" i="40" a="1"/>
  <c r="H1" i="40"/>
  <c r="H1" i="44"/>
  <c r="H1" i="41"/>
  <c r="H1" i="45"/>
  <c r="H1" i="42"/>
  <c r="H1" i="49"/>
  <c r="H1" i="43"/>
  <c r="H1" i="46"/>
  <c r="H1" i="27"/>
  <c r="H1" i="50"/>
  <c r="H1" i="47"/>
  <c r="H1" i="48"/>
  <c r="G5" i="49" l="1"/>
  <c r="C5" i="49"/>
  <c r="F5" i="49"/>
  <c r="E5" i="49"/>
  <c r="D5" i="49"/>
  <c r="H5" i="49"/>
  <c r="B5" i="49"/>
  <c r="G9" i="48"/>
  <c r="C9" i="48"/>
  <c r="F9" i="48"/>
  <c r="B9" i="48"/>
  <c r="H9" i="48"/>
  <c r="E9" i="48"/>
  <c r="D9" i="48"/>
  <c r="G5" i="47"/>
  <c r="C5" i="47"/>
  <c r="F5" i="47"/>
  <c r="B5" i="47"/>
  <c r="H5" i="47"/>
  <c r="E5" i="47"/>
  <c r="D5" i="47"/>
  <c r="H13" i="47"/>
  <c r="G13" i="47"/>
  <c r="C13" i="47"/>
  <c r="F13" i="47"/>
  <c r="B13" i="47"/>
  <c r="E13" i="47"/>
  <c r="D13" i="47"/>
  <c r="H9" i="44"/>
  <c r="D9" i="44"/>
  <c r="G9" i="44"/>
  <c r="B9" i="44"/>
  <c r="F9" i="44"/>
  <c r="E9" i="44"/>
  <c r="C9" i="44"/>
  <c r="H9" i="42"/>
  <c r="D9" i="42"/>
  <c r="G9" i="42"/>
  <c r="B9" i="42"/>
  <c r="F9" i="42"/>
  <c r="E9" i="42"/>
  <c r="C9" i="42"/>
  <c r="H5" i="40"/>
  <c r="D5" i="40"/>
  <c r="G5" i="40"/>
  <c r="B5" i="40"/>
  <c r="F5" i="40"/>
  <c r="E5" i="40"/>
  <c r="C5" i="40"/>
  <c r="H5" i="45"/>
  <c r="D5" i="45"/>
  <c r="G5" i="45"/>
  <c r="B5" i="45"/>
  <c r="F5" i="45"/>
  <c r="E5" i="45"/>
  <c r="C5" i="45"/>
  <c r="H9" i="43"/>
  <c r="D9" i="43"/>
  <c r="G9" i="43"/>
  <c r="B9" i="43"/>
  <c r="F9" i="43"/>
  <c r="E9" i="43"/>
  <c r="C9" i="43"/>
  <c r="H7" i="40"/>
  <c r="D7" i="40"/>
  <c r="E7" i="40"/>
  <c r="C7" i="40"/>
  <c r="G7" i="40"/>
  <c r="F7" i="40"/>
  <c r="B7" i="40"/>
  <c r="B1" i="40" s="1"/>
  <c r="G7" i="49"/>
  <c r="C7" i="49"/>
  <c r="D7" i="49"/>
  <c r="H7" i="49"/>
  <c r="B7" i="49"/>
  <c r="B1" i="49" s="1"/>
  <c r="E7" i="49"/>
  <c r="F7" i="49"/>
  <c r="H11" i="45"/>
  <c r="D11" i="45"/>
  <c r="E11" i="45"/>
  <c r="C11" i="45"/>
  <c r="G11" i="45"/>
  <c r="F11" i="45"/>
  <c r="B11" i="45"/>
  <c r="H7" i="42"/>
  <c r="D7" i="42"/>
  <c r="E7" i="42"/>
  <c r="C7" i="42"/>
  <c r="G7" i="42"/>
  <c r="F7" i="42"/>
  <c r="B7" i="42"/>
  <c r="B1" i="42" s="1"/>
  <c r="G11" i="27"/>
  <c r="C11" i="27"/>
  <c r="D11" i="27"/>
  <c r="H11" i="27"/>
  <c r="B11" i="27"/>
  <c r="F11" i="27"/>
  <c r="E11" i="27"/>
  <c r="G3" i="48"/>
  <c r="G2" i="48" s="1"/>
  <c r="C3" i="48"/>
  <c r="C2" i="48" s="1"/>
  <c r="F3" i="48"/>
  <c r="F2" i="48" s="1"/>
  <c r="B3" i="48"/>
  <c r="H3" i="48"/>
  <c r="H2" i="48" s="1"/>
  <c r="E3" i="48"/>
  <c r="E2" i="48" s="1"/>
  <c r="D3" i="48"/>
  <c r="D2" i="48" s="1"/>
  <c r="H3" i="44"/>
  <c r="H2" i="44" s="1"/>
  <c r="D3" i="44"/>
  <c r="D2" i="44" s="1"/>
  <c r="E3" i="44"/>
  <c r="E2" i="44" s="1"/>
  <c r="C3" i="44"/>
  <c r="C2" i="44" s="1"/>
  <c r="B3" i="44"/>
  <c r="G3" i="44"/>
  <c r="G2" i="44" s="1"/>
  <c r="F3" i="44"/>
  <c r="F2" i="44" s="1"/>
  <c r="H11" i="42"/>
  <c r="D11" i="42"/>
  <c r="E11" i="42"/>
  <c r="C11" i="42"/>
  <c r="B11" i="42"/>
  <c r="G11" i="42"/>
  <c r="F11" i="42"/>
  <c r="G5" i="27"/>
  <c r="C5" i="27"/>
  <c r="F5" i="27"/>
  <c r="E5" i="27"/>
  <c r="D5" i="27"/>
  <c r="H5" i="27"/>
  <c r="B5" i="27"/>
  <c r="G9" i="50"/>
  <c r="C9" i="50"/>
  <c r="F9" i="50"/>
  <c r="E9" i="50"/>
  <c r="D9" i="50"/>
  <c r="H9" i="50"/>
  <c r="B9" i="50"/>
  <c r="G5" i="48"/>
  <c r="C5" i="48"/>
  <c r="F5" i="48"/>
  <c r="B5" i="48"/>
  <c r="H5" i="48"/>
  <c r="E5" i="48"/>
  <c r="D5" i="48"/>
  <c r="G13" i="48"/>
  <c r="C13" i="48"/>
  <c r="F13" i="48"/>
  <c r="B13" i="48"/>
  <c r="H13" i="48"/>
  <c r="E13" i="48"/>
  <c r="D13" i="48"/>
  <c r="G9" i="47"/>
  <c r="C9" i="47"/>
  <c r="F9" i="47"/>
  <c r="B9" i="47"/>
  <c r="H9" i="47"/>
  <c r="E9" i="47"/>
  <c r="D9" i="47"/>
  <c r="H13" i="46"/>
  <c r="D13" i="46"/>
  <c r="G13" i="46"/>
  <c r="B13" i="46"/>
  <c r="F13" i="46"/>
  <c r="E13" i="46"/>
  <c r="C13" i="46"/>
  <c r="H13" i="43"/>
  <c r="D13" i="43"/>
  <c r="G13" i="43"/>
  <c r="B13" i="43"/>
  <c r="F13" i="43"/>
  <c r="E13" i="43"/>
  <c r="C13" i="43"/>
  <c r="H9" i="41"/>
  <c r="D9" i="41"/>
  <c r="G9" i="41"/>
  <c r="B9" i="41"/>
  <c r="F9" i="41"/>
  <c r="E9" i="41"/>
  <c r="C9" i="41"/>
  <c r="H13" i="40"/>
  <c r="D13" i="40"/>
  <c r="G13" i="40"/>
  <c r="B13" i="40"/>
  <c r="F13" i="40"/>
  <c r="E13" i="40"/>
  <c r="C13" i="40"/>
  <c r="H5" i="44"/>
  <c r="D5" i="44"/>
  <c r="G5" i="44"/>
  <c r="B5" i="44"/>
  <c r="F5" i="44"/>
  <c r="E5" i="44"/>
  <c r="C5" i="44"/>
  <c r="G7" i="27"/>
  <c r="C7" i="27"/>
  <c r="D7" i="27"/>
  <c r="H7" i="27"/>
  <c r="B7" i="27"/>
  <c r="E7" i="27"/>
  <c r="F7" i="27"/>
  <c r="G13" i="49"/>
  <c r="C13" i="49"/>
  <c r="F13" i="49"/>
  <c r="B13" i="49"/>
  <c r="D13" i="49"/>
  <c r="H13" i="49"/>
  <c r="E13" i="49"/>
  <c r="H7" i="44"/>
  <c r="D7" i="44"/>
  <c r="E7" i="44"/>
  <c r="C7" i="44"/>
  <c r="G7" i="44"/>
  <c r="F7" i="44"/>
  <c r="B7" i="44"/>
  <c r="B1" i="44" s="1"/>
  <c r="H3" i="41"/>
  <c r="H2" i="41" s="1"/>
  <c r="D3" i="41"/>
  <c r="D2" i="41" s="1"/>
  <c r="E3" i="41"/>
  <c r="E2" i="41" s="1"/>
  <c r="C3" i="41"/>
  <c r="C2" i="41" s="1"/>
  <c r="G3" i="41"/>
  <c r="G2" i="41" s="1"/>
  <c r="F3" i="41"/>
  <c r="F2" i="41" s="1"/>
  <c r="B3" i="41"/>
  <c r="G7" i="50"/>
  <c r="C7" i="50"/>
  <c r="D7" i="50"/>
  <c r="H7" i="50"/>
  <c r="B7" i="50"/>
  <c r="B1" i="50" s="1"/>
  <c r="F7" i="50"/>
  <c r="E7" i="50"/>
  <c r="H3" i="46"/>
  <c r="H2" i="46" s="1"/>
  <c r="D3" i="46"/>
  <c r="D2" i="46" s="1"/>
  <c r="E3" i="46"/>
  <c r="E2" i="46" s="1"/>
  <c r="C3" i="46"/>
  <c r="C2" i="46" s="1"/>
  <c r="B3" i="46"/>
  <c r="G3" i="46"/>
  <c r="G2" i="46" s="1"/>
  <c r="F3" i="46"/>
  <c r="F2" i="46" s="1"/>
  <c r="H11" i="44"/>
  <c r="D11" i="44"/>
  <c r="E11" i="44"/>
  <c r="C11" i="44"/>
  <c r="B11" i="44"/>
  <c r="G11" i="44"/>
  <c r="F11" i="44"/>
  <c r="H7" i="41"/>
  <c r="D7" i="41"/>
  <c r="E7" i="41"/>
  <c r="C7" i="41"/>
  <c r="B7" i="41"/>
  <c r="B1" i="41" s="1"/>
  <c r="G7" i="41"/>
  <c r="F7" i="41"/>
  <c r="G9" i="27"/>
  <c r="C9" i="27"/>
  <c r="F9" i="27"/>
  <c r="E9" i="27"/>
  <c r="H9" i="27"/>
  <c r="B9" i="27"/>
  <c r="D9" i="27"/>
  <c r="G13" i="50"/>
  <c r="C13" i="50"/>
  <c r="F13" i="50"/>
  <c r="E13" i="50"/>
  <c r="H13" i="50"/>
  <c r="B13" i="50"/>
  <c r="D13" i="50"/>
  <c r="G7" i="48"/>
  <c r="C7" i="48"/>
  <c r="F7" i="48"/>
  <c r="B7" i="48"/>
  <c r="B1" i="48" s="1"/>
  <c r="H7" i="48"/>
  <c r="E7" i="48"/>
  <c r="D7" i="48"/>
  <c r="G3" i="47"/>
  <c r="G2" i="47" s="1"/>
  <c r="C3" i="47"/>
  <c r="C2" i="47" s="1"/>
  <c r="F3" i="47"/>
  <c r="F2" i="47" s="1"/>
  <c r="B3" i="47"/>
  <c r="H3" i="47"/>
  <c r="H2" i="47" s="1"/>
  <c r="E3" i="47"/>
  <c r="E2" i="47" s="1"/>
  <c r="D3" i="47"/>
  <c r="D2" i="47" s="1"/>
  <c r="G11" i="47"/>
  <c r="C11" i="47"/>
  <c r="F11" i="47"/>
  <c r="B11" i="47"/>
  <c r="H11" i="47"/>
  <c r="E11" i="47"/>
  <c r="D11" i="47"/>
  <c r="H9" i="45"/>
  <c r="D9" i="45"/>
  <c r="G9" i="45"/>
  <c r="B9" i="45"/>
  <c r="F9" i="45"/>
  <c r="E9" i="45"/>
  <c r="C9" i="45"/>
  <c r="H5" i="42"/>
  <c r="D5" i="42"/>
  <c r="G5" i="42"/>
  <c r="B5" i="42"/>
  <c r="F5" i="42"/>
  <c r="E5" i="42"/>
  <c r="C5" i="42"/>
  <c r="H13" i="41"/>
  <c r="D13" i="41"/>
  <c r="G13" i="41"/>
  <c r="B13" i="41"/>
  <c r="F13" i="41"/>
  <c r="E13" i="41"/>
  <c r="C13" i="41"/>
  <c r="H9" i="46"/>
  <c r="D9" i="46"/>
  <c r="G9" i="46"/>
  <c r="B9" i="46"/>
  <c r="F9" i="46"/>
  <c r="E9" i="46"/>
  <c r="C9" i="46"/>
  <c r="H13" i="44"/>
  <c r="D13" i="44"/>
  <c r="G13" i="44"/>
  <c r="B13" i="44"/>
  <c r="F13" i="44"/>
  <c r="E13" i="44"/>
  <c r="C13" i="44"/>
  <c r="G3" i="50"/>
  <c r="G2" i="50" s="1"/>
  <c r="C3" i="50"/>
  <c r="C2" i="50" s="1"/>
  <c r="D3" i="50"/>
  <c r="D2" i="50" s="1"/>
  <c r="H3" i="50"/>
  <c r="H2" i="50" s="1"/>
  <c r="B3" i="50"/>
  <c r="E3" i="50"/>
  <c r="E2" i="50" s="1"/>
  <c r="F3" i="50"/>
  <c r="F2" i="50" s="1"/>
  <c r="H7" i="46"/>
  <c r="D7" i="46"/>
  <c r="E7" i="46"/>
  <c r="C7" i="46"/>
  <c r="G7" i="46"/>
  <c r="B7" i="46"/>
  <c r="B1" i="46" s="1"/>
  <c r="F7" i="46"/>
  <c r="H3" i="43"/>
  <c r="H2" i="43" s="1"/>
  <c r="D3" i="43"/>
  <c r="D2" i="43" s="1"/>
  <c r="E3" i="43"/>
  <c r="E2" i="43" s="1"/>
  <c r="C3" i="43"/>
  <c r="C2" i="43" s="1"/>
  <c r="G3" i="43"/>
  <c r="G2" i="43" s="1"/>
  <c r="F3" i="43"/>
  <c r="F2" i="43" s="1"/>
  <c r="B3" i="43"/>
  <c r="H11" i="41"/>
  <c r="D11" i="41"/>
  <c r="E11" i="41"/>
  <c r="C11" i="41"/>
  <c r="G11" i="41"/>
  <c r="F11" i="41"/>
  <c r="B11" i="41"/>
  <c r="G3" i="49"/>
  <c r="G2" i="49" s="1"/>
  <c r="C3" i="49"/>
  <c r="C2" i="49" s="1"/>
  <c r="D3" i="49"/>
  <c r="D2" i="49" s="1"/>
  <c r="H3" i="49"/>
  <c r="H2" i="49" s="1"/>
  <c r="B3" i="49"/>
  <c r="F3" i="49"/>
  <c r="F2" i="49" s="1"/>
  <c r="E3" i="49"/>
  <c r="E2" i="49" s="1"/>
  <c r="H11" i="46"/>
  <c r="D11" i="46"/>
  <c r="E11" i="46"/>
  <c r="C11" i="46"/>
  <c r="B11" i="46"/>
  <c r="G11" i="46"/>
  <c r="F11" i="46"/>
  <c r="H7" i="43"/>
  <c r="D7" i="43"/>
  <c r="E7" i="43"/>
  <c r="C7" i="43"/>
  <c r="B7" i="43"/>
  <c r="B1" i="43" s="1"/>
  <c r="G7" i="43"/>
  <c r="F7" i="43"/>
  <c r="H3" i="40"/>
  <c r="H2" i="40" s="1"/>
  <c r="D3" i="40"/>
  <c r="D2" i="40" s="1"/>
  <c r="E3" i="40"/>
  <c r="E2" i="40" s="1"/>
  <c r="C3" i="40"/>
  <c r="C2" i="40" s="1"/>
  <c r="B3" i="40"/>
  <c r="G3" i="40"/>
  <c r="G2" i="40" s="1"/>
  <c r="F3" i="40"/>
  <c r="F2" i="40" s="1"/>
  <c r="G13" i="27"/>
  <c r="C13" i="27"/>
  <c r="F13" i="27"/>
  <c r="E13" i="27"/>
  <c r="D13" i="27"/>
  <c r="H13" i="27"/>
  <c r="B13" i="27"/>
  <c r="G11" i="50"/>
  <c r="C11" i="50"/>
  <c r="D11" i="50"/>
  <c r="H11" i="50"/>
  <c r="B11" i="50"/>
  <c r="E11" i="50"/>
  <c r="F11" i="50"/>
  <c r="H3" i="45"/>
  <c r="H2" i="45" s="1"/>
  <c r="D3" i="45"/>
  <c r="D2" i="45" s="1"/>
  <c r="E3" i="45"/>
  <c r="E2" i="45" s="1"/>
  <c r="C3" i="45"/>
  <c r="C2" i="45" s="1"/>
  <c r="G3" i="45"/>
  <c r="G2" i="45" s="1"/>
  <c r="F3" i="45"/>
  <c r="F2" i="45" s="1"/>
  <c r="B3" i="45"/>
  <c r="H11" i="43"/>
  <c r="D11" i="43"/>
  <c r="E11" i="43"/>
  <c r="C11" i="43"/>
  <c r="G11" i="43"/>
  <c r="F11" i="43"/>
  <c r="B11" i="43"/>
  <c r="G3" i="27"/>
  <c r="G2" i="27" s="1"/>
  <c r="C3" i="27"/>
  <c r="C2" i="27" s="1"/>
  <c r="D3" i="27"/>
  <c r="D2" i="27" s="1"/>
  <c r="H3" i="27"/>
  <c r="H2" i="27" s="1"/>
  <c r="B3" i="27"/>
  <c r="F3" i="27"/>
  <c r="F2" i="27" s="1"/>
  <c r="E3" i="27"/>
  <c r="E2" i="27" s="1"/>
  <c r="G11" i="49"/>
  <c r="C11" i="49"/>
  <c r="F11" i="49"/>
  <c r="D11" i="49"/>
  <c r="B11" i="49"/>
  <c r="H11" i="49"/>
  <c r="E11" i="49"/>
  <c r="H7" i="45"/>
  <c r="D7" i="45"/>
  <c r="E7" i="45"/>
  <c r="C7" i="45"/>
  <c r="B7" i="45"/>
  <c r="B1" i="45" s="1"/>
  <c r="G7" i="45"/>
  <c r="F7" i="45"/>
  <c r="H3" i="42"/>
  <c r="H2" i="42" s="1"/>
  <c r="D3" i="42"/>
  <c r="D2" i="42" s="1"/>
  <c r="E3" i="42"/>
  <c r="E2" i="42" s="1"/>
  <c r="C3" i="42"/>
  <c r="C2" i="42" s="1"/>
  <c r="B3" i="42"/>
  <c r="G3" i="42"/>
  <c r="G2" i="42" s="1"/>
  <c r="F3" i="42"/>
  <c r="F2" i="42" s="1"/>
  <c r="H11" i="40"/>
  <c r="D11" i="40"/>
  <c r="E11" i="40"/>
  <c r="C11" i="40"/>
  <c r="B11" i="40"/>
  <c r="G11" i="40"/>
  <c r="F11" i="40"/>
  <c r="G5" i="50"/>
  <c r="C5" i="50"/>
  <c r="F5" i="50"/>
  <c r="E5" i="50"/>
  <c r="H5" i="50"/>
  <c r="B5" i="50"/>
  <c r="D5" i="50"/>
  <c r="G9" i="49"/>
  <c r="C9" i="49"/>
  <c r="F9" i="49"/>
  <c r="E9" i="49"/>
  <c r="H9" i="49"/>
  <c r="B9" i="49"/>
  <c r="D9" i="49"/>
  <c r="G11" i="48"/>
  <c r="C11" i="48"/>
  <c r="F11" i="48"/>
  <c r="B11" i="48"/>
  <c r="H11" i="48"/>
  <c r="E11" i="48"/>
  <c r="D11" i="48"/>
  <c r="G7" i="47"/>
  <c r="C7" i="47"/>
  <c r="F7" i="47"/>
  <c r="B7" i="47"/>
  <c r="B1" i="47" s="1"/>
  <c r="H7" i="47"/>
  <c r="E7" i="47"/>
  <c r="D7" i="47"/>
  <c r="H5" i="46"/>
  <c r="D5" i="46"/>
  <c r="G5" i="46"/>
  <c r="B5" i="46"/>
  <c r="F5" i="46"/>
  <c r="E5" i="46"/>
  <c r="C5" i="46"/>
  <c r="H5" i="43"/>
  <c r="D5" i="43"/>
  <c r="G5" i="43"/>
  <c r="B5" i="43"/>
  <c r="F5" i="43"/>
  <c r="E5" i="43"/>
  <c r="C5" i="43"/>
  <c r="H13" i="42"/>
  <c r="D13" i="42"/>
  <c r="G13" i="42"/>
  <c r="B13" i="42"/>
  <c r="F13" i="42"/>
  <c r="E13" i="42"/>
  <c r="C13" i="42"/>
  <c r="H9" i="40"/>
  <c r="D9" i="40"/>
  <c r="G9" i="40"/>
  <c r="B9" i="40"/>
  <c r="F9" i="40"/>
  <c r="E9" i="40"/>
  <c r="C9" i="40"/>
  <c r="H13" i="45"/>
  <c r="D13" i="45"/>
  <c r="G13" i="45"/>
  <c r="B13" i="45"/>
  <c r="F13" i="45"/>
  <c r="E13" i="45"/>
  <c r="C13" i="45"/>
  <c r="H5" i="41"/>
  <c r="D5" i="41"/>
  <c r="G5" i="41"/>
  <c r="B5" i="41"/>
  <c r="F5" i="41"/>
  <c r="E5" i="41"/>
  <c r="C5" i="41"/>
  <c r="B1" i="27" l="1"/>
</calcChain>
</file>

<file path=xl/sharedStrings.xml><?xml version="1.0" encoding="utf-8"?>
<sst xmlns="http://schemas.openxmlformats.org/spreadsheetml/2006/main" count="23" uniqueCount="12">
  <si>
    <t>immettere l'anno:</t>
  </si>
  <si>
    <t>inizio settimana:</t>
  </si>
  <si>
    <t xml:space="preserve"> </t>
  </si>
  <si>
    <t>lun</t>
  </si>
  <si>
    <t>istruzioni:</t>
  </si>
  <si>
    <t>3. spostarsi nel foglio di lavoro relativo al mese del quale si vuole conoscere il giorno della settimana corrispondente a una data</t>
  </si>
  <si>
    <t>2. scegliere il giorno di inizio della settimana nella cella C3 grigia (scelta obbligata mediante menu a tendina)</t>
  </si>
  <si>
    <r>
      <t xml:space="preserve">Calendario Perpetuo
</t>
    </r>
    <r>
      <rPr>
        <b/>
        <sz val="18"/>
        <color theme="3"/>
        <rFont val="Segoe UI"/>
        <family val="2"/>
        <scheme val="major"/>
      </rPr>
      <t>dall'anno 1 all'anno 5.000</t>
    </r>
  </si>
  <si>
    <t>Hai già ricevuto la tua password MF?</t>
  </si>
  <si>
    <t>Clicca sul pulsante e utilizzala insieme alla tua e-mail per accedere all'area riservata.</t>
  </si>
  <si>
    <t>Nota:
i fogli di lavoro dei mesi sono protetti da password, è possibile solo la consultazione e la stampa (questo per proteggere l'accesso alle formule)
il presente foglio di lavoro consente l'inserimento dell'anno, la scelta del giorno di inizio della settimana e l'accesso all'area riservata dal pulsante dedicato</t>
  </si>
  <si>
    <t>1. immettere l'anno desiderato nella cella C2 gialla (dopo l'inserimento diventerà grigia)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</si>
</sst>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mmmm\ yyyy"/>
    <numFmt numFmtId="169" formatCode="d"/>
  </numFmts>
  <fonts count="17" x14ac:knownFonts="1">
    <font>
      <sz val="11"/>
      <color theme="3"/>
      <name val="Segoe UI"/>
      <family val="2"/>
      <scheme val="minor"/>
    </font>
    <font>
      <sz val="8"/>
      <name val="Arial"/>
      <family val="2"/>
    </font>
    <font>
      <sz val="10"/>
      <name val="Century Gothic"/>
      <family val="2"/>
    </font>
    <font>
      <b/>
      <sz val="11"/>
      <color theme="0"/>
      <name val="Segoe UI"/>
      <family val="2"/>
      <scheme val="minor"/>
    </font>
    <font>
      <b/>
      <sz val="14"/>
      <color theme="0"/>
      <name val="Segoe UI"/>
      <family val="2"/>
      <scheme val="minor"/>
    </font>
    <font>
      <sz val="10"/>
      <color indexed="63"/>
      <name val="Segoe UI"/>
      <family val="2"/>
      <scheme val="minor"/>
    </font>
    <font>
      <sz val="35"/>
      <color theme="4"/>
      <name val="Segoe UI"/>
      <family val="2"/>
      <scheme val="minor"/>
    </font>
    <font>
      <sz val="14"/>
      <color theme="0"/>
      <name val="Segoe UI"/>
      <family val="2"/>
      <scheme val="minor"/>
    </font>
    <font>
      <sz val="10"/>
      <color theme="5" tint="0.39997558519241921"/>
      <name val="Segoe UI"/>
      <family val="2"/>
      <scheme val="minor"/>
    </font>
    <font>
      <b/>
      <sz val="35"/>
      <color theme="3"/>
      <name val="Segoe UI"/>
      <family val="2"/>
      <scheme val="major"/>
    </font>
    <font>
      <sz val="16"/>
      <color theme="4"/>
      <name val="Segoe UI"/>
      <family val="2"/>
      <scheme val="major"/>
    </font>
    <font>
      <b/>
      <sz val="26"/>
      <color theme="4"/>
      <name val="Segoe UI"/>
      <family val="2"/>
      <scheme val="major"/>
    </font>
    <font>
      <sz val="11"/>
      <color theme="3"/>
      <name val="Segoe UI"/>
      <family val="2"/>
      <scheme val="minor"/>
    </font>
    <font>
      <b/>
      <sz val="20"/>
      <color theme="5" tint="-0.24994659260841701"/>
      <name val="Segoe UI"/>
      <family val="2"/>
      <scheme val="major"/>
    </font>
    <font>
      <sz val="11"/>
      <color theme="5" tint="-0.249977111117893"/>
      <name val="Segoe UI"/>
      <family val="2"/>
      <scheme val="minor"/>
    </font>
    <font>
      <sz val="14"/>
      <name val="Segoe UI"/>
      <family val="2"/>
      <scheme val="minor"/>
    </font>
    <font>
      <b/>
      <sz val="18"/>
      <color theme="3"/>
      <name val="Segoe UI"/>
      <family val="2"/>
      <scheme val="major"/>
    </font>
  </fonts>
  <fills count="9">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1"/>
        <bgColor indexed="64"/>
      </patternFill>
    </fill>
    <fill>
      <patternFill patternType="solid">
        <fgColor rgb="FFFFFFCC"/>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Dashed">
        <color theme="5" tint="0.39994506668294322"/>
      </bottom>
      <diagonal/>
    </border>
    <border>
      <left style="thin">
        <color rgb="FFB2B2B2"/>
      </left>
      <right style="thin">
        <color rgb="FFB2B2B2"/>
      </right>
      <top style="thin">
        <color rgb="FFB2B2B2"/>
      </top>
      <bottom style="thin">
        <color rgb="FFB2B2B2"/>
      </bottom>
      <diagonal/>
    </border>
  </borders>
  <cellStyleXfs count="16">
    <xf numFmtId="0" fontId="0" fillId="0" borderId="0">
      <alignment wrapText="1"/>
    </xf>
    <xf numFmtId="0" fontId="5" fillId="2" borderId="0" applyNumberFormat="0" applyBorder="0" applyAlignment="0" applyProtection="0"/>
    <xf numFmtId="0" fontId="10" fillId="0" borderId="0" applyNumberFormat="0" applyFill="0" applyBorder="0" applyAlignment="0" applyProtection="0"/>
    <xf numFmtId="0" fontId="3" fillId="3" borderId="1" applyNumberFormat="0" applyAlignment="0" applyProtection="0"/>
    <xf numFmtId="0" fontId="4" fillId="4" borderId="2" applyNumberFormat="0" applyProtection="0">
      <alignment vertical="center"/>
    </xf>
    <xf numFmtId="0" fontId="9" fillId="0" borderId="0" applyNumberFormat="0" applyFill="0" applyBorder="0" applyAlignment="0" applyProtection="0"/>
    <xf numFmtId="0" fontId="13" fillId="0" borderId="0" applyNumberFormat="0" applyAlignment="0" applyProtection="0"/>
    <xf numFmtId="0" fontId="11" fillId="0" borderId="0" applyNumberFormat="0" applyAlignment="0" applyProtection="0"/>
    <xf numFmtId="0" fontId="15" fillId="7" borderId="0" applyNumberFormat="0" applyBorder="0" applyAlignment="0" applyProtection="0"/>
    <xf numFmtId="0" fontId="7" fillId="5" borderId="0" applyNumberFormat="0" applyFill="0" applyBorder="0" applyAlignment="0" applyProtection="0"/>
    <xf numFmtId="167" fontId="12" fillId="0" borderId="0" applyFill="0" applyBorder="0" applyAlignment="0" applyProtection="0"/>
    <xf numFmtId="165" fontId="12" fillId="0" borderId="0" applyFill="0" applyBorder="0" applyAlignment="0" applyProtection="0"/>
    <xf numFmtId="166" fontId="12" fillId="0" borderId="0" applyFill="0" applyBorder="0" applyAlignment="0" applyProtection="0"/>
    <xf numFmtId="164" fontId="12" fillId="0" borderId="0" applyFill="0" applyBorder="0" applyAlignment="0" applyProtection="0"/>
    <xf numFmtId="9" fontId="12" fillId="0" borderId="0" applyFill="0" applyBorder="0" applyAlignment="0" applyProtection="0"/>
    <xf numFmtId="0" fontId="12" fillId="6" borderId="4" applyNumberFormat="0" applyAlignment="0" applyProtection="0"/>
  </cellStyleXfs>
  <cellXfs count="17">
    <xf numFmtId="0" fontId="0" fillId="0" borderId="0" xfId="0">
      <alignment wrapText="1"/>
    </xf>
    <xf numFmtId="0" fontId="8" fillId="0" borderId="3" xfId="0" applyFont="1" applyFill="1" applyBorder="1">
      <alignment wrapText="1"/>
    </xf>
    <xf numFmtId="0" fontId="13" fillId="0" borderId="0" xfId="6" applyFill="1" applyAlignment="1">
      <alignment horizontal="left"/>
    </xf>
    <xf numFmtId="0" fontId="6" fillId="0" borderId="3" xfId="5" applyFont="1" applyFill="1" applyBorder="1" applyAlignment="1">
      <alignment vertical="center"/>
    </xf>
    <xf numFmtId="0" fontId="2" fillId="0" borderId="0" xfId="0" applyFont="1" applyFill="1">
      <alignment wrapText="1"/>
    </xf>
    <xf numFmtId="0" fontId="10" fillId="0" borderId="0" xfId="2" applyFill="1" applyBorder="1" applyAlignment="1">
      <alignment horizontal="left" indent="1"/>
    </xf>
    <xf numFmtId="169" fontId="14" fillId="0" borderId="0" xfId="0" applyNumberFormat="1" applyFont="1" applyFill="1" applyBorder="1" applyAlignment="1">
      <alignment horizontal="left" wrapText="1" indent="1"/>
    </xf>
    <xf numFmtId="169" fontId="14" fillId="0" borderId="0" xfId="0" applyNumberFormat="1" applyFont="1" applyFill="1" applyBorder="1" applyAlignment="1">
      <alignment horizontal="left" vertical="center" wrapText="1" indent="1"/>
    </xf>
    <xf numFmtId="169" fontId="14" fillId="0" borderId="0" xfId="0" applyNumberFormat="1" applyFont="1" applyFill="1" applyBorder="1" applyAlignment="1">
      <alignment vertical="center" wrapText="1"/>
    </xf>
    <xf numFmtId="169" fontId="0" fillId="0" borderId="0" xfId="0" applyNumberFormat="1" applyFont="1" applyFill="1" applyBorder="1" applyAlignment="1">
      <alignment vertical="center" wrapText="1"/>
    </xf>
    <xf numFmtId="0" fontId="11" fillId="0" borderId="0" xfId="7" applyFill="1" applyAlignment="1" applyProtection="1">
      <alignment horizontal="left" indent="1"/>
      <protection locked="0"/>
    </xf>
    <xf numFmtId="0" fontId="11" fillId="8" borderId="0" xfId="7" applyFill="1" applyAlignment="1" applyProtection="1">
      <alignment horizontal="left" indent="1"/>
      <protection locked="0"/>
    </xf>
    <xf numFmtId="0" fontId="9" fillId="0" borderId="3" xfId="5" applyFill="1" applyBorder="1" applyAlignment="1">
      <alignment horizontal="left" vertical="center" wrapText="1"/>
    </xf>
    <xf numFmtId="0" fontId="9" fillId="0" borderId="3" xfId="5" applyFill="1" applyBorder="1" applyAlignment="1">
      <alignment horizontal="left" vertical="center"/>
    </xf>
    <xf numFmtId="0" fontId="15" fillId="7" borderId="3" xfId="8" applyBorder="1" applyAlignment="1">
      <alignment horizontal="right" vertical="center"/>
    </xf>
    <xf numFmtId="0" fontId="0" fillId="0" borderId="0" xfId="0" applyAlignment="1">
      <alignment horizontal="left" wrapText="1"/>
    </xf>
    <xf numFmtId="168" fontId="9" fillId="0" borderId="3" xfId="5" applyNumberFormat="1" applyFill="1" applyBorder="1" applyAlignment="1">
      <alignment horizontal="left" vertical="center"/>
    </xf>
  </cellXfs>
  <cellStyles count="16">
    <cellStyle name="40% - Colore 1" xfId="1" builtinId="31" customBuiltin="1"/>
    <cellStyle name="Collegamento ipertestuale" xfId="8" builtinId="8" customBuiltin="1"/>
    <cellStyle name="Collegamento ipertestuale visitato" xfId="9" builtinId="9" customBuiltin="1"/>
    <cellStyle name="Colore 1" xfId="3" builtinId="29" customBuiltin="1"/>
    <cellStyle name="Colore 5" xfId="4" builtinId="45" customBuiltin="1"/>
    <cellStyle name="Migliaia" xfId="10" builtinId="3" customBuiltin="1"/>
    <cellStyle name="Migliaia [0]" xfId="11" builtinId="6" customBuiltin="1"/>
    <cellStyle name="Normale" xfId="0" builtinId="0" customBuiltin="1"/>
    <cellStyle name="Nota" xfId="15" builtinId="10" customBuiltin="1"/>
    <cellStyle name="Percentuale" xfId="14" builtinId="5" customBuiltin="1"/>
    <cellStyle name="Titolo" xfId="5" builtinId="15" customBuiltin="1"/>
    <cellStyle name="Titolo 1" xfId="2" builtinId="16" customBuiltin="1"/>
    <cellStyle name="Titolo 2" xfId="6" builtinId="17" customBuiltin="1"/>
    <cellStyle name="Titolo 3" xfId="7" builtinId="18" customBuiltin="1"/>
    <cellStyle name="Valuta" xfId="12" builtinId="4" customBuiltin="1"/>
    <cellStyle name="Valuta [0]" xfId="13" builtinId="7" customBuiltin="1"/>
  </cellStyles>
  <dxfs count="26">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ont>
        <color theme="2" tint="-9.9948118533890809E-2"/>
      </font>
      <fill>
        <patternFill patternType="none">
          <bgColor auto="1"/>
        </patternFill>
      </fill>
    </dxf>
    <dxf>
      <fill>
        <patternFill>
          <bgColor rgb="FFFFFF00"/>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www.marcofenaroli.com/accesso_area_riservata.ph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438150</xdr:colOff>
      <xdr:row>0</xdr:row>
      <xdr:rowOff>19050</xdr:rowOff>
    </xdr:from>
    <xdr:to>
      <xdr:col>10</xdr:col>
      <xdr:colOff>66675</xdr:colOff>
      <xdr:row>0</xdr:row>
      <xdr:rowOff>914400</xdr:rowOff>
    </xdr:to>
    <xdr:pic>
      <xdr:nvPicPr>
        <xdr:cNvPr id="2" name="Immagine 1">
          <a:extLst>
            <a:ext uri="{FF2B5EF4-FFF2-40B4-BE49-F238E27FC236}">
              <a16:creationId xmlns:a16="http://schemas.microsoft.com/office/drawing/2014/main" id="{E81F2BDF-45DF-4821-8CE2-3C62F11442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4800" y="19050"/>
          <a:ext cx="895350" cy="895350"/>
        </a:xfrm>
        <a:prstGeom prst="rect">
          <a:avLst/>
        </a:prstGeom>
      </xdr:spPr>
    </xdr:pic>
    <xdr:clientData/>
  </xdr:twoCellAnchor>
  <xdr:twoCellAnchor>
    <xdr:from>
      <xdr:col>1</xdr:col>
      <xdr:colOff>66675</xdr:colOff>
      <xdr:row>11</xdr:row>
      <xdr:rowOff>161925</xdr:rowOff>
    </xdr:from>
    <xdr:to>
      <xdr:col>3</xdr:col>
      <xdr:colOff>352425</xdr:colOff>
      <xdr:row>14</xdr:row>
      <xdr:rowOff>228600</xdr:rowOff>
    </xdr:to>
    <xdr:sp macro="" textlink="">
      <xdr:nvSpPr>
        <xdr:cNvPr id="3" name="Rettangolo con angoli arrotondati 2">
          <a:hlinkClick xmlns:r="http://schemas.openxmlformats.org/officeDocument/2006/relationships" r:id="rId2"/>
          <a:extLst>
            <a:ext uri="{FF2B5EF4-FFF2-40B4-BE49-F238E27FC236}">
              <a16:creationId xmlns:a16="http://schemas.microsoft.com/office/drawing/2014/main" id="{D1421275-1F52-4509-B807-077FDD4646E2}"/>
            </a:ext>
          </a:extLst>
        </xdr:cNvPr>
        <xdr:cNvSpPr/>
      </xdr:nvSpPr>
      <xdr:spPr>
        <a:xfrm>
          <a:off x="266700" y="5276850"/>
          <a:ext cx="4238625" cy="781050"/>
        </a:xfrm>
        <a:prstGeom prst="roundRect">
          <a:avLst/>
        </a:prstGeom>
        <a:ln>
          <a:noFill/>
        </a:ln>
        <a:effectLst>
          <a:outerShdw blurRad="107950" dist="12700" dir="5400000" algn="ctr">
            <a:srgbClr val="000000"/>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400" b="1"/>
            <a:t>Accesso Area Riservata Clienti MF Training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628651</xdr:colOff>
      <xdr:row>0</xdr:row>
      <xdr:rowOff>19051</xdr:rowOff>
    </xdr:from>
    <xdr:to>
      <xdr:col>7</xdr:col>
      <xdr:colOff>1</xdr:colOff>
      <xdr:row>0</xdr:row>
      <xdr:rowOff>723901</xdr:rowOff>
    </xdr:to>
    <xdr:pic>
      <xdr:nvPicPr>
        <xdr:cNvPr id="2" name="Immagine 1">
          <a:extLst>
            <a:ext uri="{FF2B5EF4-FFF2-40B4-BE49-F238E27FC236}">
              <a16:creationId xmlns:a16="http://schemas.microsoft.com/office/drawing/2014/main" id="{0AB950CA-F7FB-4739-A97D-865E48613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6" y="19051"/>
          <a:ext cx="704850"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628650</xdr:colOff>
      <xdr:row>0</xdr:row>
      <xdr:rowOff>19050</xdr:rowOff>
    </xdr:from>
    <xdr:to>
      <xdr:col>7</xdr:col>
      <xdr:colOff>0</xdr:colOff>
      <xdr:row>0</xdr:row>
      <xdr:rowOff>723900</xdr:rowOff>
    </xdr:to>
    <xdr:pic>
      <xdr:nvPicPr>
        <xdr:cNvPr id="2" name="Immagine 1">
          <a:extLst>
            <a:ext uri="{FF2B5EF4-FFF2-40B4-BE49-F238E27FC236}">
              <a16:creationId xmlns:a16="http://schemas.microsoft.com/office/drawing/2014/main" id="{85B4906A-ADDE-45A9-A1CB-883A1B655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9050"/>
          <a:ext cx="704850"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628650</xdr:colOff>
      <xdr:row>0</xdr:row>
      <xdr:rowOff>19050</xdr:rowOff>
    </xdr:from>
    <xdr:to>
      <xdr:col>7</xdr:col>
      <xdr:colOff>0</xdr:colOff>
      <xdr:row>0</xdr:row>
      <xdr:rowOff>723900</xdr:rowOff>
    </xdr:to>
    <xdr:pic>
      <xdr:nvPicPr>
        <xdr:cNvPr id="2" name="Immagine 1">
          <a:extLst>
            <a:ext uri="{FF2B5EF4-FFF2-40B4-BE49-F238E27FC236}">
              <a16:creationId xmlns:a16="http://schemas.microsoft.com/office/drawing/2014/main" id="{BB18E417-B598-4380-BC50-514DFC9A40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9050"/>
          <a:ext cx="704850"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628650</xdr:colOff>
      <xdr:row>0</xdr:row>
      <xdr:rowOff>19050</xdr:rowOff>
    </xdr:from>
    <xdr:to>
      <xdr:col>7</xdr:col>
      <xdr:colOff>0</xdr:colOff>
      <xdr:row>0</xdr:row>
      <xdr:rowOff>723900</xdr:rowOff>
    </xdr:to>
    <xdr:pic>
      <xdr:nvPicPr>
        <xdr:cNvPr id="2" name="Immagine 1">
          <a:extLst>
            <a:ext uri="{FF2B5EF4-FFF2-40B4-BE49-F238E27FC236}">
              <a16:creationId xmlns:a16="http://schemas.microsoft.com/office/drawing/2014/main" id="{4B11E048-EE82-4C8B-8C05-12E36D4D58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9050"/>
          <a:ext cx="704850"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628650</xdr:colOff>
      <xdr:row>0</xdr:row>
      <xdr:rowOff>19050</xdr:rowOff>
    </xdr:from>
    <xdr:to>
      <xdr:col>7</xdr:col>
      <xdr:colOff>0</xdr:colOff>
      <xdr:row>0</xdr:row>
      <xdr:rowOff>723900</xdr:rowOff>
    </xdr:to>
    <xdr:pic>
      <xdr:nvPicPr>
        <xdr:cNvPr id="2" name="Immagine 1">
          <a:extLst>
            <a:ext uri="{FF2B5EF4-FFF2-40B4-BE49-F238E27FC236}">
              <a16:creationId xmlns:a16="http://schemas.microsoft.com/office/drawing/2014/main" id="{B3ADA2B3-524C-402F-B32F-BB6364D80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9050"/>
          <a:ext cx="704850"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628650</xdr:colOff>
      <xdr:row>0</xdr:row>
      <xdr:rowOff>19050</xdr:rowOff>
    </xdr:from>
    <xdr:to>
      <xdr:col>7</xdr:col>
      <xdr:colOff>0</xdr:colOff>
      <xdr:row>0</xdr:row>
      <xdr:rowOff>723900</xdr:rowOff>
    </xdr:to>
    <xdr:pic>
      <xdr:nvPicPr>
        <xdr:cNvPr id="2" name="Immagine 1">
          <a:extLst>
            <a:ext uri="{FF2B5EF4-FFF2-40B4-BE49-F238E27FC236}">
              <a16:creationId xmlns:a16="http://schemas.microsoft.com/office/drawing/2014/main" id="{8FFEA510-37EB-4DCE-8290-E41D17B596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9050"/>
          <a:ext cx="704850" cy="704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628650</xdr:colOff>
      <xdr:row>0</xdr:row>
      <xdr:rowOff>19050</xdr:rowOff>
    </xdr:from>
    <xdr:to>
      <xdr:col>7</xdr:col>
      <xdr:colOff>0</xdr:colOff>
      <xdr:row>0</xdr:row>
      <xdr:rowOff>723900</xdr:rowOff>
    </xdr:to>
    <xdr:pic>
      <xdr:nvPicPr>
        <xdr:cNvPr id="2" name="Immagine 1">
          <a:extLst>
            <a:ext uri="{FF2B5EF4-FFF2-40B4-BE49-F238E27FC236}">
              <a16:creationId xmlns:a16="http://schemas.microsoft.com/office/drawing/2014/main" id="{756CB8FB-14EA-4FFB-9E3B-FD9EB3D3EF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9050"/>
          <a:ext cx="704850" cy="704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628650</xdr:colOff>
      <xdr:row>0</xdr:row>
      <xdr:rowOff>19050</xdr:rowOff>
    </xdr:from>
    <xdr:to>
      <xdr:col>7</xdr:col>
      <xdr:colOff>0</xdr:colOff>
      <xdr:row>0</xdr:row>
      <xdr:rowOff>723900</xdr:rowOff>
    </xdr:to>
    <xdr:pic>
      <xdr:nvPicPr>
        <xdr:cNvPr id="2" name="Immagine 1">
          <a:extLst>
            <a:ext uri="{FF2B5EF4-FFF2-40B4-BE49-F238E27FC236}">
              <a16:creationId xmlns:a16="http://schemas.microsoft.com/office/drawing/2014/main" id="{8D5C1844-2CB4-4D85-9A02-A98FD4FED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9050"/>
          <a:ext cx="704850" cy="704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628650</xdr:colOff>
      <xdr:row>0</xdr:row>
      <xdr:rowOff>19050</xdr:rowOff>
    </xdr:from>
    <xdr:to>
      <xdr:col>7</xdr:col>
      <xdr:colOff>0</xdr:colOff>
      <xdr:row>0</xdr:row>
      <xdr:rowOff>723900</xdr:rowOff>
    </xdr:to>
    <xdr:pic>
      <xdr:nvPicPr>
        <xdr:cNvPr id="2" name="Immagine 1">
          <a:extLst>
            <a:ext uri="{FF2B5EF4-FFF2-40B4-BE49-F238E27FC236}">
              <a16:creationId xmlns:a16="http://schemas.microsoft.com/office/drawing/2014/main" id="{2BFB4E3E-0726-4B93-BDCD-FD0F14D959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9050"/>
          <a:ext cx="704850" cy="704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628650</xdr:colOff>
      <xdr:row>0</xdr:row>
      <xdr:rowOff>19050</xdr:rowOff>
    </xdr:from>
    <xdr:to>
      <xdr:col>7</xdr:col>
      <xdr:colOff>0</xdr:colOff>
      <xdr:row>0</xdr:row>
      <xdr:rowOff>723900</xdr:rowOff>
    </xdr:to>
    <xdr:pic>
      <xdr:nvPicPr>
        <xdr:cNvPr id="2" name="Immagine 1">
          <a:extLst>
            <a:ext uri="{FF2B5EF4-FFF2-40B4-BE49-F238E27FC236}">
              <a16:creationId xmlns:a16="http://schemas.microsoft.com/office/drawing/2014/main" id="{A4162175-33C0-43B1-917D-0EF5E6891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9050"/>
          <a:ext cx="704850" cy="704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628650</xdr:colOff>
      <xdr:row>0</xdr:row>
      <xdr:rowOff>19050</xdr:rowOff>
    </xdr:from>
    <xdr:to>
      <xdr:col>7</xdr:col>
      <xdr:colOff>0</xdr:colOff>
      <xdr:row>0</xdr:row>
      <xdr:rowOff>723900</xdr:rowOff>
    </xdr:to>
    <xdr:pic>
      <xdr:nvPicPr>
        <xdr:cNvPr id="2" name="Immagine 1">
          <a:extLst>
            <a:ext uri="{FF2B5EF4-FFF2-40B4-BE49-F238E27FC236}">
              <a16:creationId xmlns:a16="http://schemas.microsoft.com/office/drawing/2014/main" id="{A2CD887E-4FFE-4534-9966-42D91F3D10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9050"/>
          <a:ext cx="704850" cy="704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628650</xdr:colOff>
      <xdr:row>0</xdr:row>
      <xdr:rowOff>19050</xdr:rowOff>
    </xdr:from>
    <xdr:to>
      <xdr:col>7</xdr:col>
      <xdr:colOff>0</xdr:colOff>
      <xdr:row>0</xdr:row>
      <xdr:rowOff>723900</xdr:rowOff>
    </xdr:to>
    <xdr:pic>
      <xdr:nvPicPr>
        <xdr:cNvPr id="2" name="Immagine 1">
          <a:extLst>
            <a:ext uri="{FF2B5EF4-FFF2-40B4-BE49-F238E27FC236}">
              <a16:creationId xmlns:a16="http://schemas.microsoft.com/office/drawing/2014/main" id="{97E65C8C-AC8D-46BC-ACE1-AC9AABDA3B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9050"/>
          <a:ext cx="704850" cy="704850"/>
        </a:xfrm>
        <a:prstGeom prst="rect">
          <a:avLst/>
        </a:prstGeom>
      </xdr:spPr>
    </xdr:pic>
    <xdr:clientData/>
  </xdr:twoCellAnchor>
</xdr:wsDr>
</file>

<file path=xl/theme/theme1.xml><?xml version="1.0" encoding="utf-8"?>
<a:theme xmlns:a="http://schemas.openxmlformats.org/drawingml/2006/main" name="Office Theme">
  <a:themeElements>
    <a:clrScheme name="Calendar Multiple Tabs">
      <a:dk1>
        <a:sysClr val="windowText" lastClr="000000"/>
      </a:dk1>
      <a:lt1>
        <a:sysClr val="window" lastClr="FFFFFF"/>
      </a:lt1>
      <a:dk2>
        <a:srgbClr val="595959"/>
      </a:dk2>
      <a:lt2>
        <a:srgbClr val="EDEDED"/>
      </a:lt2>
      <a:accent1>
        <a:srgbClr val="F05B35"/>
      </a:accent1>
      <a:accent2>
        <a:srgbClr val="8B7479"/>
      </a:accent2>
      <a:accent3>
        <a:srgbClr val="7DAE4B"/>
      </a:accent3>
      <a:accent4>
        <a:srgbClr val="8D77FB"/>
      </a:accent4>
      <a:accent5>
        <a:srgbClr val="5B7799"/>
      </a:accent5>
      <a:accent6>
        <a:srgbClr val="7DAE4B"/>
      </a:accent6>
      <a:hlink>
        <a:srgbClr val="D8E500"/>
      </a:hlink>
      <a:folHlink>
        <a:srgbClr val="8D77FB"/>
      </a:folHlink>
    </a:clrScheme>
    <a:fontScheme name="Evergreen Calendar">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autoPageBreaks="0" fitToPage="1"/>
  </sheetPr>
  <dimension ref="B1:M26"/>
  <sheetViews>
    <sheetView showGridLines="0" tabSelected="1" zoomScaleNormal="100" workbookViewId="0">
      <selection activeCell="C2" sqref="C2"/>
    </sheetView>
  </sheetViews>
  <sheetFormatPr defaultColWidth="8.75" defaultRowHeight="16.5" x14ac:dyDescent="0.3"/>
  <cols>
    <col min="1" max="1" width="2.625" customWidth="1"/>
    <col min="2" max="2" width="31.5" customWidth="1"/>
    <col min="3" max="3" width="20.375" customWidth="1"/>
    <col min="10" max="10" width="7.875" customWidth="1"/>
  </cols>
  <sheetData>
    <row r="1" spans="2:10" ht="74.25" customHeight="1" thickBot="1" x14ac:dyDescent="0.35">
      <c r="B1" s="12" t="s">
        <v>7</v>
      </c>
      <c r="C1" s="13"/>
      <c r="D1" s="13"/>
      <c r="E1" s="13"/>
      <c r="F1" s="13"/>
      <c r="G1" s="1"/>
      <c r="H1" s="14"/>
      <c r="I1" s="14"/>
      <c r="J1" s="14"/>
    </row>
    <row r="2" spans="2:10" ht="52.5" customHeight="1" x14ac:dyDescent="0.65">
      <c r="B2" s="2" t="s">
        <v>0</v>
      </c>
      <c r="C2" s="10"/>
    </row>
    <row r="3" spans="2:10" ht="52.5" customHeight="1" x14ac:dyDescent="0.65">
      <c r="B3" s="2" t="s">
        <v>1</v>
      </c>
      <c r="C3" s="11" t="s">
        <v>3</v>
      </c>
    </row>
    <row r="4" spans="2:10" ht="19.5" customHeight="1" x14ac:dyDescent="0.3"/>
    <row r="5" spans="2:10" ht="31.5" customHeight="1" x14ac:dyDescent="0.55000000000000004">
      <c r="B5" s="2" t="s">
        <v>4</v>
      </c>
    </row>
    <row r="6" spans="2:10" ht="30.75" x14ac:dyDescent="0.55000000000000004">
      <c r="B6" s="2" t="s">
        <v>11</v>
      </c>
    </row>
    <row r="7" spans="2:10" ht="30.75" x14ac:dyDescent="0.55000000000000004">
      <c r="B7" s="2" t="s">
        <v>6</v>
      </c>
    </row>
    <row r="8" spans="2:10" ht="30.75" x14ac:dyDescent="0.55000000000000004">
      <c r="B8" s="2" t="s">
        <v>5</v>
      </c>
    </row>
    <row r="9" spans="2:10" ht="18.75" customHeight="1" x14ac:dyDescent="0.3"/>
    <row r="10" spans="2:10" ht="30.75" x14ac:dyDescent="0.55000000000000004">
      <c r="B10" s="2" t="s">
        <v>8</v>
      </c>
    </row>
    <row r="11" spans="2:10" ht="30.75" x14ac:dyDescent="0.55000000000000004">
      <c r="B11" s="2" t="s">
        <v>9</v>
      </c>
    </row>
    <row r="12" spans="2:10" ht="18.75" customHeight="1" x14ac:dyDescent="0.3"/>
    <row r="13" spans="2:10" ht="18.75" customHeight="1" x14ac:dyDescent="0.3"/>
    <row r="14" spans="2:10" ht="18.75" customHeight="1" x14ac:dyDescent="0.3"/>
    <row r="15" spans="2:10" ht="18.75" customHeight="1" x14ac:dyDescent="0.3"/>
    <row r="16" spans="2:10" ht="18.75" customHeight="1" x14ac:dyDescent="0.3"/>
    <row r="17" spans="2:13" ht="51" customHeight="1" x14ac:dyDescent="0.3">
      <c r="B17" s="15" t="s">
        <v>10</v>
      </c>
      <c r="C17" s="15"/>
      <c r="D17" s="15"/>
      <c r="E17" s="15"/>
      <c r="F17" s="15"/>
      <c r="G17" s="15"/>
      <c r="H17" s="15"/>
      <c r="I17" s="15"/>
      <c r="J17" s="15"/>
      <c r="K17" s="15"/>
      <c r="L17" s="15"/>
      <c r="M17" s="15"/>
    </row>
    <row r="18" spans="2:13" ht="18.75" customHeight="1" x14ac:dyDescent="0.3"/>
    <row r="19" spans="2:13" ht="18.75" customHeight="1" x14ac:dyDescent="0.3"/>
    <row r="20" spans="2:13" ht="18.75" customHeight="1" x14ac:dyDescent="0.3"/>
    <row r="21" spans="2:13" ht="18.75" customHeight="1" x14ac:dyDescent="0.3"/>
    <row r="22" spans="2:13" ht="18.75" customHeight="1" x14ac:dyDescent="0.3"/>
    <row r="23" spans="2:13" ht="18.75" customHeight="1" x14ac:dyDescent="0.3"/>
    <row r="24" spans="2:13" ht="18.75" customHeight="1" x14ac:dyDescent="0.3"/>
    <row r="25" spans="2:13" ht="18.75" customHeight="1" x14ac:dyDescent="0.3"/>
    <row r="26" spans="2:13" ht="18.75" customHeight="1" x14ac:dyDescent="0.3"/>
  </sheetData>
  <sheetProtection algorithmName="SHA-512" hashValue="3v1G/9n0EGli7rbt7xYYjLrFuQMtvTdRLMJWRGzbgFoAlOn9S5WiAlljl576xV4ZsTb9bpaGco0/G/vh+1GdZw==" saltValue="RHR3aftG1jJKbDelTHjo4Q==" spinCount="100000" sheet="1" objects="1" scenarios="1" selectLockedCells="1"/>
  <dataConsolidate/>
  <mergeCells count="3">
    <mergeCell ref="B1:F1"/>
    <mergeCell ref="H1:J1"/>
    <mergeCell ref="B17:M17"/>
  </mergeCells>
  <phoneticPr fontId="1" type="noConversion"/>
  <conditionalFormatting sqref="C2">
    <cfRule type="notContainsBlanks" dxfId="25" priority="1">
      <formula>LEN(TRIM(C2))&gt;0</formula>
    </cfRule>
    <cfRule type="containsBlanks" dxfId="24" priority="2">
      <formula>LEN(TRIM(C2))=0</formula>
    </cfRule>
  </conditionalFormatting>
  <dataValidations count="6">
    <dataValidation type="list" errorStyle="warning" allowBlank="1" showErrorMessage="1" error="Selezionare il giorno di inizio della settimana nell'elenco in questa cella. Premere CANC, quindi premere ALT+freccia GIÙ per visualizzare le opzioni e poi freccia GIÙ e INVIO per effettuare una selezione" prompt="Selezionare il giorno di inizio della settimana in questa cella. Premere ALT+freccia GIÙ per visualizzare le opzioni, quindi freccia GIÙ e INVIO per effettuare una selezione" sqref="C3" xr:uid="{00000000-0002-0000-0000-000000000000}">
      <formula1>"dom,lun"</formula1>
    </dataValidation>
    <dataValidation allowBlank="1" showErrorMessage="1" prompt="In questa cartella di lavoro si può creare un calendario perpetuo. Immettere l'anno e il giorno di inizio della settimana in questo foglio di lavoro. Il calendario di ogni mese viene aggiornato automaticamente in fogli di lavoro separati" sqref="A1" xr:uid="{00000000-0002-0000-0000-000001000000}"/>
    <dataValidation allowBlank="1" showInputMessage="1" showErrorMessage="1" prompt="Immettere l'anno nella cella a destra" sqref="B2" xr:uid="{00000000-0002-0000-0000-000003000000}"/>
    <dataValidation allowBlank="1" showErrorMessage="1" prompt="Immettere l'anno in questa cella" sqref="C2" xr:uid="{00000000-0002-0000-0000-000004000000}"/>
    <dataValidation allowBlank="1" showInputMessage="1" showErrorMessage="1" prompt="Selezionare il giorno di inizio della settimana nella cella a destra" sqref="B3" xr:uid="{00000000-0002-0000-0000-000005000000}"/>
    <dataValidation allowBlank="1" showErrorMessage="1" prompt="Questa cella contiene il titolo del foglio di lavoro. Immettere l'anno e selezionare il giorno di inizio della settimana nelle celle sottostanti" sqref="B1:F1" xr:uid="{9D7A63B5-76C9-47B8-9A2D-6C25CDEDFC81}"/>
  </dataValidations>
  <printOptions horizontalCentered="1" verticalCentered="1"/>
  <pageMargins left="0.7" right="0.7" top="0.75" bottom="0.75" header="0.3" footer="0.3"/>
  <pageSetup paperSize="9" orientation="landscape" r:id="rId1"/>
  <headerFooter differentFirst="1" alignWithMargins="0">
    <oddFooter>Page &amp;P of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pageSetUpPr autoPageBreaks="0" fitToPage="1"/>
  </sheetPr>
  <dimension ref="A1:J16"/>
  <sheetViews>
    <sheetView showGridLines="0" zoomScaleNormal="100" workbookViewId="0">
      <selection activeCell="L4" sqref="L4"/>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gennaio</v>
      </c>
      <c r="C1" s="16"/>
      <c r="D1" s="16"/>
      <c r="E1" s="16"/>
      <c r="F1" s="16"/>
      <c r="G1" s="16"/>
      <c r="H1" s="3">
        <f>AnnoCalendario</f>
        <v>0</v>
      </c>
      <c r="J1" t="s">
        <v>2</v>
      </c>
    </row>
    <row r="2" spans="1:10" s="4" customFormat="1" ht="46.5" customHeight="1" x14ac:dyDescent="0.5">
      <c r="A2"/>
      <c r="B2" s="5" t="str">
        <f>InizioSettimana</f>
        <v>lun</v>
      </c>
      <c r="C2" s="5" t="e">
        <f t="shared" ref="C2:H2" si="0">LOWER(TEXT(C3,"ggg"))</f>
        <v>#VALUE!</v>
      </c>
      <c r="D2" s="5" t="e">
        <f t="shared" si="0"/>
        <v>#VALUE!</v>
      </c>
      <c r="E2" s="5" t="e">
        <f t="shared" si="0"/>
        <v>#VALUE!</v>
      </c>
      <c r="F2" s="5" t="e">
        <f t="shared" si="0"/>
        <v>#VALUE!</v>
      </c>
      <c r="G2" s="5" t="str">
        <f t="shared" si="0"/>
        <v>sab</v>
      </c>
      <c r="H2" s="5" t="str">
        <f t="shared" si="0"/>
        <v>dom</v>
      </c>
      <c r="I2"/>
    </row>
    <row r="3" spans="1:10" ht="19.5" customHeight="1" x14ac:dyDescent="0.3">
      <c r="B3" s="6">
        <f t="array" ref="B3:H3">GiorniESettimane+DATE(AnnoCalendario,1,1)-WEEKDAY(DATE(AnnoCalendario,1,1),(InizioSettimana="lun")+1)+1</f>
        <v>-5</v>
      </c>
      <c r="C3" s="6">
        <v>-4</v>
      </c>
      <c r="D3" s="6">
        <v>-3</v>
      </c>
      <c r="E3" s="6">
        <v>-2</v>
      </c>
      <c r="F3" s="6">
        <v>-1</v>
      </c>
      <c r="G3" s="6">
        <v>0</v>
      </c>
      <c r="H3" s="6">
        <v>1</v>
      </c>
    </row>
    <row r="4" spans="1:10" ht="58.5" customHeight="1" x14ac:dyDescent="0.3">
      <c r="B4" s="7"/>
      <c r="C4" s="7"/>
      <c r="D4" s="7"/>
      <c r="E4" s="7"/>
      <c r="F4" s="7"/>
      <c r="G4" s="7"/>
      <c r="H4" s="7"/>
    </row>
    <row r="5" spans="1:10" ht="18.75" customHeight="1" x14ac:dyDescent="0.3">
      <c r="B5" s="6">
        <f t="array" ref="B5:H5">GiorniESettimane+DATE(AnnoCalendario,1,1)-WEEKDAY(DATE(AnnoCalendario,1,1),(InizioSettimana="lun")+1)+8</f>
        <v>2</v>
      </c>
      <c r="C5" s="6">
        <v>3</v>
      </c>
      <c r="D5" s="6">
        <v>4</v>
      </c>
      <c r="E5" s="6">
        <v>5</v>
      </c>
      <c r="F5" s="6">
        <v>6</v>
      </c>
      <c r="G5" s="6">
        <v>7</v>
      </c>
      <c r="H5" s="6">
        <v>8</v>
      </c>
    </row>
    <row r="6" spans="1:10" ht="56.25" customHeight="1" x14ac:dyDescent="0.3">
      <c r="B6" s="7"/>
      <c r="C6" s="7"/>
      <c r="D6" s="7"/>
      <c r="E6" s="8"/>
      <c r="F6" s="7"/>
      <c r="G6" s="7"/>
      <c r="H6" s="7"/>
    </row>
    <row r="7" spans="1:10" ht="18.75" customHeight="1" x14ac:dyDescent="0.3">
      <c r="B7" s="6">
        <f t="array" ref="B7:H7">GiorniESettimane+DATE(AnnoCalendario,1,1)-WEEKDAY(DATE(AnnoCalendario,1,1),(InizioSettimana="lun")+1)+15</f>
        <v>9</v>
      </c>
      <c r="C7" s="6">
        <v>10</v>
      </c>
      <c r="D7" s="6">
        <v>11</v>
      </c>
      <c r="E7" s="6">
        <v>12</v>
      </c>
      <c r="F7" s="6">
        <v>13</v>
      </c>
      <c r="G7" s="6">
        <v>14</v>
      </c>
      <c r="H7" s="6">
        <v>15</v>
      </c>
    </row>
    <row r="8" spans="1:10" ht="56.25" customHeight="1" x14ac:dyDescent="0.3">
      <c r="B8" s="7"/>
      <c r="C8" s="7"/>
      <c r="D8" s="7"/>
      <c r="E8" s="7"/>
      <c r="F8" s="7"/>
      <c r="G8" s="7"/>
      <c r="H8" s="7"/>
    </row>
    <row r="9" spans="1:10" ht="18.75" customHeight="1" x14ac:dyDescent="0.3">
      <c r="B9" s="6">
        <f t="array" ref="B9:H9">GiorniESettimane+DATE(AnnoCalendario,1,1)-WEEKDAY(DATE(AnnoCalendario,1,1),(InizioSettimana="lun")+1)+22</f>
        <v>16</v>
      </c>
      <c r="C9" s="6">
        <v>17</v>
      </c>
      <c r="D9" s="6">
        <v>18</v>
      </c>
      <c r="E9" s="6">
        <v>19</v>
      </c>
      <c r="F9" s="6">
        <v>20</v>
      </c>
      <c r="G9" s="6">
        <v>21</v>
      </c>
      <c r="H9" s="6">
        <v>22</v>
      </c>
    </row>
    <row r="10" spans="1:10" ht="56.25" customHeight="1" x14ac:dyDescent="0.3">
      <c r="B10" s="7"/>
      <c r="C10" s="7"/>
      <c r="D10" s="7"/>
      <c r="E10" s="7"/>
      <c r="F10" s="7"/>
      <c r="G10" s="7"/>
      <c r="H10" s="7"/>
    </row>
    <row r="11" spans="1:10" ht="18.75" customHeight="1" x14ac:dyDescent="0.3">
      <c r="B11" s="6">
        <f t="array" ref="B11:H11">GiorniESettimane+DATE(AnnoCalendario,1,1)-WEEKDAY(DATE(AnnoCalendario,1,1),(InizioSettimana="lun")+1)+29</f>
        <v>23</v>
      </c>
      <c r="C11" s="6">
        <v>24</v>
      </c>
      <c r="D11" s="6">
        <v>25</v>
      </c>
      <c r="E11" s="6">
        <v>26</v>
      </c>
      <c r="F11" s="6">
        <v>27</v>
      </c>
      <c r="G11" s="6">
        <v>28</v>
      </c>
      <c r="H11" s="6">
        <v>29</v>
      </c>
    </row>
    <row r="12" spans="1:10" ht="56.25" customHeight="1" x14ac:dyDescent="0.3">
      <c r="B12" s="7"/>
      <c r="C12" s="7"/>
      <c r="D12" s="7"/>
      <c r="E12" s="7"/>
      <c r="F12" s="7"/>
      <c r="G12" s="7"/>
      <c r="H12" s="7"/>
    </row>
    <row r="13" spans="1:10" ht="18.75" customHeight="1" x14ac:dyDescent="0.3">
      <c r="B13" s="6">
        <f t="array" ref="B13:H13">GiorniESettimane+DATE(AnnoCalendario,1,1)-WEEKDAY(DATE(AnnoCalendario,1,1),(InizioSettimana="lun")+1)+36</f>
        <v>30</v>
      </c>
      <c r="C13" s="6">
        <v>31</v>
      </c>
      <c r="D13" s="6">
        <v>32</v>
      </c>
      <c r="E13" s="6">
        <v>33</v>
      </c>
      <c r="F13" s="6">
        <v>34</v>
      </c>
      <c r="G13" s="6">
        <v>35</v>
      </c>
      <c r="H13" s="6">
        <v>36</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h4l2iVbWx+3UsycibqRm9g84mmklASgulizJ7QsWDvZ9Frfr/IfeB2HuUSWcZQlFdjcLU4hACuwMlwouB3IYaA==" saltValue="JSNtnCL0FMsHTzmGPqp3/w==" spinCount="100000" sheet="1" objects="1" scenarios="1" selectLockedCells="1" selectUnlockedCells="1"/>
  <mergeCells count="1">
    <mergeCell ref="B1:G1"/>
  </mergeCells>
  <conditionalFormatting sqref="B11:H14">
    <cfRule type="expression" dxfId="23" priority="2">
      <formula>AND(DAY(B11)&gt;=1,DAY(B11)&lt;=15)</formula>
    </cfRule>
  </conditionalFormatting>
  <conditionalFormatting sqref="B3:G4">
    <cfRule type="expression" dxfId="22" priority="1">
      <formula>DAY(B3)&gt;8</formula>
    </cfRule>
  </conditionalFormatting>
  <dataValidations count="6">
    <dataValidation allowBlank="1" showInputMessage="1" showErrorMessage="1" prompt="Calendario mensile di gennaio. Immettere le note del mese nella cella J3" sqref="A1" xr:uid="{00000000-0002-0000-0100-000000000000}"/>
    <dataValidation allowBlank="1" showInputMessage="1" showErrorMessage="1" prompt="L'anno viene aggiornato automaticamente in questa cella in base all'anno immesso nel foglio di lavoro Configurazione calendario" sqref="H1" xr:uid="{00000000-0002-0000-0100-000001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100-000004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100-000005000000}"/>
    <dataValidation allowBlank="1" showInputMessage="1" showErrorMessage="1" prompt="Immettere le note giornaliere in base al giorno e alla data in questa riga e nelle righe 6, 8, 10, 12 e 14, nelle colonne da B a H" sqref="B4" xr:uid="{00000000-0002-0000-0100-000006000000}"/>
    <dataValidation allowBlank="1" showInputMessage="1" showErrorMessage="1" prompt="Il mese si trova in questa cella e l'anno nella cella a destra" sqref="B1:G1" xr:uid="{00000000-0002-0000-0100-000007000000}"/>
  </dataValidations>
  <printOptions horizontalCentered="1" verticalCentered="1"/>
  <pageMargins left="0.7" right="0.7" top="0.75" bottom="0.75" header="0.3" footer="0.3"/>
  <pageSetup paperSize="9" scale="94" orientation="landscape" r:id="rId1"/>
  <headerFooter differentFirst="1" alignWithMargins="0">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autoPageBreaks="0" fitToPage="1"/>
  </sheetPr>
  <dimension ref="A1:J16"/>
  <sheetViews>
    <sheetView showGridLines="0" zoomScaleNormal="100" workbookViewId="0">
      <selection activeCell="N7" sqref="N7"/>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febbraio</v>
      </c>
      <c r="C1" s="16"/>
      <c r="D1" s="16"/>
      <c r="E1" s="16"/>
      <c r="F1" s="16"/>
      <c r="G1" s="16"/>
      <c r="H1" s="3">
        <f>AnnoCalendario</f>
        <v>0</v>
      </c>
      <c r="J1" t="s">
        <v>2</v>
      </c>
    </row>
    <row r="2" spans="1:10" s="4" customFormat="1" ht="46.5" customHeight="1" x14ac:dyDescent="0.5">
      <c r="A2"/>
      <c r="B2" s="5" t="str">
        <f>InizioSettimana</f>
        <v>lun</v>
      </c>
      <c r="C2" s="5" t="str">
        <f t="shared" ref="C2:H2" si="0">LOWER(TEXT(C3,"ggg"))</f>
        <v>mar</v>
      </c>
      <c r="D2" s="5" t="str">
        <f t="shared" si="0"/>
        <v>mer</v>
      </c>
      <c r="E2" s="5" t="str">
        <f t="shared" si="0"/>
        <v>gio</v>
      </c>
      <c r="F2" s="5" t="str">
        <f t="shared" si="0"/>
        <v>ven</v>
      </c>
      <c r="G2" s="5" t="str">
        <f t="shared" si="0"/>
        <v>sab</v>
      </c>
      <c r="H2" s="5" t="str">
        <f t="shared" si="0"/>
        <v>dom</v>
      </c>
      <c r="I2"/>
    </row>
    <row r="3" spans="1:10" ht="19.5" customHeight="1" x14ac:dyDescent="0.3">
      <c r="B3" s="6">
        <f t="array" ref="B3:H3">GiorniESettimane+DATE(AnnoCalendario,2,1)-WEEKDAY(DATE(AnnoCalendario,2,1),(InizioSettimana="lun")+1)+1</f>
        <v>30</v>
      </c>
      <c r="C3" s="6">
        <v>31</v>
      </c>
      <c r="D3" s="6">
        <v>32</v>
      </c>
      <c r="E3" s="6">
        <v>33</v>
      </c>
      <c r="F3" s="6">
        <v>34</v>
      </c>
      <c r="G3" s="6">
        <v>35</v>
      </c>
      <c r="H3" s="6">
        <v>36</v>
      </c>
    </row>
    <row r="4" spans="1:10" ht="58.5" customHeight="1" x14ac:dyDescent="0.3">
      <c r="B4" s="7"/>
      <c r="C4" s="7"/>
      <c r="D4" s="7"/>
      <c r="E4" s="7"/>
      <c r="F4" s="7"/>
      <c r="G4" s="7"/>
      <c r="H4" s="7"/>
    </row>
    <row r="5" spans="1:10" ht="18.75" customHeight="1" x14ac:dyDescent="0.3">
      <c r="B5" s="6">
        <f t="array" ref="B5:H5">GiorniESettimane+DATE(AnnoCalendario,2,1)-WEEKDAY(DATE(AnnoCalendario,2,1),(InizioSettimana="lun")+1)+8</f>
        <v>37</v>
      </c>
      <c r="C5" s="6">
        <v>38</v>
      </c>
      <c r="D5" s="6">
        <v>39</v>
      </c>
      <c r="E5" s="6">
        <v>40</v>
      </c>
      <c r="F5" s="6">
        <v>41</v>
      </c>
      <c r="G5" s="6">
        <v>42</v>
      </c>
      <c r="H5" s="6">
        <v>43</v>
      </c>
    </row>
    <row r="6" spans="1:10" ht="56.25" customHeight="1" x14ac:dyDescent="0.3">
      <c r="B6" s="7"/>
      <c r="C6" s="7"/>
      <c r="D6" s="7"/>
      <c r="E6" s="7"/>
      <c r="F6" s="7"/>
      <c r="G6" s="7"/>
      <c r="H6" s="7"/>
    </row>
    <row r="7" spans="1:10" ht="18.75" customHeight="1" x14ac:dyDescent="0.3">
      <c r="B7" s="6">
        <f t="array" ref="B7:H7">GiorniESettimane+DATE(AnnoCalendario,2,1)-WEEKDAY(DATE(AnnoCalendario,2,1),(InizioSettimana="lun")+1)+15</f>
        <v>44</v>
      </c>
      <c r="C7" s="6">
        <v>45</v>
      </c>
      <c r="D7" s="6">
        <v>46</v>
      </c>
      <c r="E7" s="6">
        <v>47</v>
      </c>
      <c r="F7" s="6">
        <v>48</v>
      </c>
      <c r="G7" s="6">
        <v>49</v>
      </c>
      <c r="H7" s="6">
        <v>50</v>
      </c>
    </row>
    <row r="8" spans="1:10" ht="56.25" customHeight="1" x14ac:dyDescent="0.3">
      <c r="B8" s="7"/>
      <c r="C8" s="7"/>
      <c r="D8" s="7"/>
      <c r="E8" s="7"/>
      <c r="F8" s="7"/>
      <c r="G8" s="7"/>
      <c r="H8" s="7"/>
    </row>
    <row r="9" spans="1:10" ht="18.75" customHeight="1" x14ac:dyDescent="0.3">
      <c r="B9" s="6">
        <f t="array" ref="B9:H9">GiorniESettimane+DATE(AnnoCalendario,2,1)-WEEKDAY(DATE(AnnoCalendario,2,1),(InizioSettimana="lun")+1)+22</f>
        <v>51</v>
      </c>
      <c r="C9" s="6">
        <v>52</v>
      </c>
      <c r="D9" s="6">
        <v>53</v>
      </c>
      <c r="E9" s="6">
        <v>54</v>
      </c>
      <c r="F9" s="6">
        <v>55</v>
      </c>
      <c r="G9" s="6">
        <v>56</v>
      </c>
      <c r="H9" s="6">
        <v>57</v>
      </c>
    </row>
    <row r="10" spans="1:10" ht="56.25" customHeight="1" x14ac:dyDescent="0.3">
      <c r="B10" s="7"/>
      <c r="C10" s="7"/>
      <c r="D10" s="7"/>
      <c r="E10" s="7"/>
      <c r="F10" s="7"/>
      <c r="G10" s="7"/>
      <c r="H10" s="7"/>
    </row>
    <row r="11" spans="1:10" ht="18.75" customHeight="1" x14ac:dyDescent="0.3">
      <c r="B11" s="6">
        <f t="array" ref="B11:H11">GiorniESettimane+DATE(AnnoCalendario,2,1)-WEEKDAY(DATE(AnnoCalendario,2,1),(InizioSettimana="lun")+1)+29</f>
        <v>58</v>
      </c>
      <c r="C11" s="6">
        <v>59</v>
      </c>
      <c r="D11" s="6">
        <v>60</v>
      </c>
      <c r="E11" s="6">
        <v>61</v>
      </c>
      <c r="F11" s="6">
        <v>62</v>
      </c>
      <c r="G11" s="6">
        <v>63</v>
      </c>
      <c r="H11" s="6">
        <v>64</v>
      </c>
    </row>
    <row r="12" spans="1:10" ht="56.25" customHeight="1" x14ac:dyDescent="0.3">
      <c r="B12" s="7"/>
      <c r="C12" s="7"/>
      <c r="D12" s="7"/>
      <c r="E12" s="7"/>
      <c r="F12" s="7"/>
      <c r="G12" s="7"/>
      <c r="H12" s="7"/>
    </row>
    <row r="13" spans="1:10" ht="18.75" customHeight="1" x14ac:dyDescent="0.3">
      <c r="B13" s="6">
        <f t="array" ref="B13:H13">GiorniESettimane+DATE(AnnoCalendario,2,1)-WEEKDAY(DATE(AnnoCalendario,2,1),(InizioSettimana="lun")+1)+36</f>
        <v>65</v>
      </c>
      <c r="C13" s="6">
        <v>66</v>
      </c>
      <c r="D13" s="6">
        <v>67</v>
      </c>
      <c r="E13" s="6">
        <v>68</v>
      </c>
      <c r="F13" s="6">
        <v>69</v>
      </c>
      <c r="G13" s="6">
        <v>70</v>
      </c>
      <c r="H13" s="6">
        <v>71</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Ky6gjUxSJXxrqn/oETnQ9VGkdsjD97Yhpk2I66rKrehMl1YTDlVfJDO5/Tlhg6yVJHjT09+gxQ/qhhK3z1CNQ==" saltValue="BNRbMFUPgrcbC7DHA9HnFQ==" spinCount="100000" sheet="1" objects="1" scenarios="1" selectLockedCells="1" selectUnlockedCells="1"/>
  <mergeCells count="1">
    <mergeCell ref="B1:G1"/>
  </mergeCells>
  <conditionalFormatting sqref="B11:H14">
    <cfRule type="expression" dxfId="21" priority="2">
      <formula>AND(DAY(B11)&gt;=1,DAY(B11)&lt;=15)</formula>
    </cfRule>
  </conditionalFormatting>
  <conditionalFormatting sqref="B3:G4">
    <cfRule type="expression" dxfId="20" priority="1">
      <formula>DAY(B3)&gt;8</formula>
    </cfRule>
  </conditionalFormatting>
  <dataValidations count="6">
    <dataValidation allowBlank="1" showInputMessage="1" showErrorMessage="1" prompt="Calendario del mese di febbraio. Immettere le note del mese nella cella J3" sqref="A1" xr:uid="{00000000-0002-0000-0200-000000000000}"/>
    <dataValidation allowBlank="1" showInputMessage="1" showErrorMessage="1" prompt="Il mese si trova in questa cella e l'anno nella cella a destra" sqref="B1:G1" xr:uid="{00000000-0002-0000-0200-000001000000}"/>
    <dataValidation allowBlank="1" showInputMessage="1" showErrorMessage="1" prompt="L'anno viene aggiornato automaticamente in questa cella in base all'anno immesso nel foglio di lavoro Configurazione calendario" sqref="H1" xr:uid="{00000000-0002-0000-0200-000002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200-000003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200-000004000000}"/>
    <dataValidation allowBlank="1" showInputMessage="1" showErrorMessage="1" prompt="Immettere le note giornaliere in base al giorno e alla data in questa riga e nelle righe 6, 8, 10, 12 e 14, nelle colonne da B a H" sqref="B4" xr:uid="{00000000-0002-0000-0200-000006000000}"/>
  </dataValidations>
  <printOptions horizontalCentered="1" verticalCentered="1"/>
  <pageMargins left="0.7" right="0.7" top="0.75" bottom="0.75" header="0.3" footer="0.3"/>
  <pageSetup paperSize="9" orientation="landscape" r:id="rId1"/>
  <headerFooter differentFirst="1"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autoPageBreaks="0" fitToPage="1"/>
  </sheetPr>
  <dimension ref="A1:J16"/>
  <sheetViews>
    <sheetView showGridLines="0" zoomScaleNormal="100" workbookViewId="0">
      <selection activeCell="J1" sqref="J1:J1048576"/>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marzo</v>
      </c>
      <c r="C1" s="16"/>
      <c r="D1" s="16"/>
      <c r="E1" s="16"/>
      <c r="F1" s="16"/>
      <c r="G1" s="16"/>
      <c r="H1" s="3">
        <f>AnnoCalendario</f>
        <v>0</v>
      </c>
      <c r="J1" t="s">
        <v>2</v>
      </c>
    </row>
    <row r="2" spans="1:10" s="4" customFormat="1" ht="46.5" customHeight="1" x14ac:dyDescent="0.5">
      <c r="A2"/>
      <c r="B2" s="5" t="str">
        <f>InizioSettimana</f>
        <v>lun</v>
      </c>
      <c r="C2" s="5" t="str">
        <f t="shared" ref="C2:H2" si="0">LOWER(TEXT(C3,"ggg"))</f>
        <v>mar</v>
      </c>
      <c r="D2" s="5" t="str">
        <f t="shared" si="0"/>
        <v>mer</v>
      </c>
      <c r="E2" s="5" t="str">
        <f t="shared" si="0"/>
        <v>gio</v>
      </c>
      <c r="F2" s="5" t="str">
        <f t="shared" si="0"/>
        <v>ven</v>
      </c>
      <c r="G2" s="5" t="str">
        <f t="shared" si="0"/>
        <v>sab</v>
      </c>
      <c r="H2" s="5" t="str">
        <f t="shared" si="0"/>
        <v>dom</v>
      </c>
      <c r="I2"/>
    </row>
    <row r="3" spans="1:10" ht="19.5" customHeight="1" x14ac:dyDescent="0.3">
      <c r="B3" s="6">
        <f t="array" ref="B3:H3">GiorniESettimane+DATE(AnnoCalendario,3,1)-WEEKDAY(DATE(AnnoCalendario,3,1),(InizioSettimana="lun")+1)+1</f>
        <v>58</v>
      </c>
      <c r="C3" s="6">
        <v>59</v>
      </c>
      <c r="D3" s="6">
        <v>60</v>
      </c>
      <c r="E3" s="6">
        <v>61</v>
      </c>
      <c r="F3" s="6">
        <v>62</v>
      </c>
      <c r="G3" s="6">
        <v>63</v>
      </c>
      <c r="H3" s="6">
        <v>64</v>
      </c>
    </row>
    <row r="4" spans="1:10" ht="58.5" customHeight="1" x14ac:dyDescent="0.3">
      <c r="B4" s="7"/>
      <c r="C4" s="7"/>
      <c r="D4" s="7"/>
      <c r="E4" s="7"/>
      <c r="F4" s="7"/>
      <c r="G4" s="7"/>
      <c r="H4" s="7"/>
    </row>
    <row r="5" spans="1:10" ht="18.75" customHeight="1" x14ac:dyDescent="0.3">
      <c r="B5" s="6">
        <f t="array" ref="B5:H5">GiorniESettimane+DATE(AnnoCalendario,3,1)-WEEKDAY(DATE(AnnoCalendario,3,1),(InizioSettimana="lun")+1)+8</f>
        <v>65</v>
      </c>
      <c r="C5" s="6">
        <v>66</v>
      </c>
      <c r="D5" s="6">
        <v>67</v>
      </c>
      <c r="E5" s="6">
        <v>68</v>
      </c>
      <c r="F5" s="6">
        <v>69</v>
      </c>
      <c r="G5" s="6">
        <v>70</v>
      </c>
      <c r="H5" s="6">
        <v>71</v>
      </c>
    </row>
    <row r="6" spans="1:10" ht="56.25" customHeight="1" x14ac:dyDescent="0.3">
      <c r="B6" s="7"/>
      <c r="C6" s="7"/>
      <c r="D6" s="7"/>
      <c r="E6" s="7"/>
      <c r="F6" s="7"/>
      <c r="G6" s="7"/>
      <c r="H6" s="7"/>
    </row>
    <row r="7" spans="1:10" ht="18.75" customHeight="1" x14ac:dyDescent="0.3">
      <c r="B7" s="6">
        <f t="array" ref="B7:H7">GiorniESettimane+DATE(AnnoCalendario,3,1)-WEEKDAY(DATE(AnnoCalendario,3,1),(InizioSettimana="lun")+1)+15</f>
        <v>72</v>
      </c>
      <c r="C7" s="6">
        <v>73</v>
      </c>
      <c r="D7" s="6">
        <v>74</v>
      </c>
      <c r="E7" s="6">
        <v>75</v>
      </c>
      <c r="F7" s="6">
        <v>76</v>
      </c>
      <c r="G7" s="6">
        <v>77</v>
      </c>
      <c r="H7" s="6">
        <v>78</v>
      </c>
    </row>
    <row r="8" spans="1:10" ht="56.25" customHeight="1" x14ac:dyDescent="0.3">
      <c r="B8" s="7"/>
      <c r="C8" s="7"/>
      <c r="D8" s="7"/>
      <c r="E8" s="7"/>
      <c r="F8" s="7"/>
      <c r="G8" s="7"/>
      <c r="H8" s="7"/>
    </row>
    <row r="9" spans="1:10" ht="18.75" customHeight="1" x14ac:dyDescent="0.3">
      <c r="B9" s="6">
        <f t="array" ref="B9:H9">GiorniESettimane+DATE(AnnoCalendario,3,1)-WEEKDAY(DATE(AnnoCalendario,3,1),(InizioSettimana="lun")+1)+22</f>
        <v>79</v>
      </c>
      <c r="C9" s="6">
        <v>80</v>
      </c>
      <c r="D9" s="6">
        <v>81</v>
      </c>
      <c r="E9" s="6">
        <v>82</v>
      </c>
      <c r="F9" s="6">
        <v>83</v>
      </c>
      <c r="G9" s="6">
        <v>84</v>
      </c>
      <c r="H9" s="6">
        <v>85</v>
      </c>
    </row>
    <row r="10" spans="1:10" ht="56.25" customHeight="1" x14ac:dyDescent="0.3">
      <c r="B10" s="7"/>
      <c r="C10" s="7"/>
      <c r="D10" s="7"/>
      <c r="E10" s="7"/>
      <c r="F10" s="7"/>
      <c r="G10" s="7"/>
      <c r="H10" s="7"/>
    </row>
    <row r="11" spans="1:10" ht="18.75" customHeight="1" x14ac:dyDescent="0.3">
      <c r="B11" s="6">
        <f t="array" ref="B11:H11">GiorniESettimane+DATE(AnnoCalendario,3,1)-WEEKDAY(DATE(AnnoCalendario,3,1),(InizioSettimana="lun")+1)+29</f>
        <v>86</v>
      </c>
      <c r="C11" s="6">
        <v>87</v>
      </c>
      <c r="D11" s="6">
        <v>88</v>
      </c>
      <c r="E11" s="6">
        <v>89</v>
      </c>
      <c r="F11" s="6">
        <v>90</v>
      </c>
      <c r="G11" s="6">
        <v>91</v>
      </c>
      <c r="H11" s="6">
        <v>92</v>
      </c>
    </row>
    <row r="12" spans="1:10" ht="56.25" customHeight="1" x14ac:dyDescent="0.3">
      <c r="B12" s="7"/>
      <c r="C12" s="7"/>
      <c r="D12" s="7"/>
      <c r="E12" s="7"/>
      <c r="F12" s="7"/>
      <c r="G12" s="7"/>
      <c r="H12" s="7"/>
    </row>
    <row r="13" spans="1:10" ht="18.75" customHeight="1" x14ac:dyDescent="0.3">
      <c r="B13" s="6">
        <f t="array" ref="B13:H13">GiorniESettimane+DATE(AnnoCalendario,3,1)-WEEKDAY(DATE(AnnoCalendario,3,1),(InizioSettimana="lun")+1)+36</f>
        <v>93</v>
      </c>
      <c r="C13" s="6">
        <v>94</v>
      </c>
      <c r="D13" s="6">
        <v>95</v>
      </c>
      <c r="E13" s="6">
        <v>96</v>
      </c>
      <c r="F13" s="6">
        <v>97</v>
      </c>
      <c r="G13" s="6">
        <v>98</v>
      </c>
      <c r="H13" s="6">
        <v>99</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N+rzvwYFxV9CHVjAMXiErp2vxmmSRv4/ZLeaWLCYOcyX0bDETIFn+khmE7N1+bTPXj48Iw4tkNOUyCYffW9gnA==" saltValue="jwZQ+JaUzvOa+cIg4qeEwg==" spinCount="100000" sheet="1" objects="1" scenarios="1" selectLockedCells="1" selectUnlockedCells="1"/>
  <mergeCells count="1">
    <mergeCell ref="B1:G1"/>
  </mergeCells>
  <conditionalFormatting sqref="B11:H14">
    <cfRule type="expression" dxfId="19" priority="2">
      <formula>AND(DAY(B11)&gt;=1,DAY(B11)&lt;=15)</formula>
    </cfRule>
  </conditionalFormatting>
  <conditionalFormatting sqref="B3:G4">
    <cfRule type="expression" dxfId="18" priority="1">
      <formula>DAY(B3)&gt;8</formula>
    </cfRule>
  </conditionalFormatting>
  <dataValidations count="6">
    <dataValidation allowBlank="1" showInputMessage="1" showErrorMessage="1" prompt="Calendario del mese di marzo. Immettere le note del mese nella cella J3" sqref="A1" xr:uid="{00000000-0002-0000-0300-000000000000}"/>
    <dataValidation allowBlank="1" showInputMessage="1" showErrorMessage="1" prompt="Il mese si trova in questa cella e l'anno nella cella a destra" sqref="B1:G1" xr:uid="{00000000-0002-0000-0300-000001000000}"/>
    <dataValidation allowBlank="1" showInputMessage="1" showErrorMessage="1" prompt="L'anno viene aggiornato automaticamente in questa cella in base all'anno immesso nel foglio di lavoro Configurazione calendario" sqref="H1" xr:uid="{00000000-0002-0000-0300-000002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300-000003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300-000004000000}"/>
    <dataValidation allowBlank="1" showInputMessage="1" showErrorMessage="1" prompt="Immettere le note giornaliere in base al giorno e alla data in questa riga e nelle righe 6, 8, 10, 12 e 14, nelle colonne da B a H" sqref="B4" xr:uid="{00000000-0002-0000-0300-000006000000}"/>
  </dataValidations>
  <printOptions horizontalCentered="1" verticalCentered="1"/>
  <pageMargins left="0.7" right="0.7" top="0.75" bottom="0.75" header="0.3" footer="0.3"/>
  <pageSetup paperSize="9" orientation="landscape" r:id="rId1"/>
  <headerFooter differentFirst="1" alignWithMargins="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autoPageBreaks="0" fitToPage="1"/>
  </sheetPr>
  <dimension ref="A1:J16"/>
  <sheetViews>
    <sheetView showGridLines="0" zoomScaleNormal="100" workbookViewId="0">
      <selection activeCell="J1" sqref="J1:J1048576"/>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aprile</v>
      </c>
      <c r="C1" s="16"/>
      <c r="D1" s="16"/>
      <c r="E1" s="16"/>
      <c r="F1" s="16"/>
      <c r="G1" s="16"/>
      <c r="H1" s="3">
        <f>AnnoCalendario</f>
        <v>0</v>
      </c>
      <c r="J1" t="s">
        <v>2</v>
      </c>
    </row>
    <row r="2" spans="1:10" s="4" customFormat="1" ht="46.5" customHeight="1" x14ac:dyDescent="0.5">
      <c r="A2"/>
      <c r="B2" s="5" t="str">
        <f>InizioSettimana</f>
        <v>lun</v>
      </c>
      <c r="C2" s="5" t="str">
        <f t="shared" ref="C2:H2" si="0">LOWER(TEXT(C3,"ggg"))</f>
        <v>mar</v>
      </c>
      <c r="D2" s="5" t="str">
        <f t="shared" si="0"/>
        <v>mer</v>
      </c>
      <c r="E2" s="5" t="str">
        <f t="shared" si="0"/>
        <v>gio</v>
      </c>
      <c r="F2" s="5" t="str">
        <f t="shared" si="0"/>
        <v>ven</v>
      </c>
      <c r="G2" s="5" t="str">
        <f t="shared" si="0"/>
        <v>sab</v>
      </c>
      <c r="H2" s="5" t="str">
        <f t="shared" si="0"/>
        <v>dom</v>
      </c>
      <c r="I2"/>
    </row>
    <row r="3" spans="1:10" ht="19.5" customHeight="1" x14ac:dyDescent="0.3">
      <c r="B3" s="6">
        <f t="array" ref="B3:H3">GiorniESettimane+DATE(AnnoCalendario,4,1)-WEEKDAY(DATE(AnnoCalendario,4,1),(InizioSettimana="lun")+1)+1</f>
        <v>86</v>
      </c>
      <c r="C3" s="6">
        <v>87</v>
      </c>
      <c r="D3" s="6">
        <v>88</v>
      </c>
      <c r="E3" s="6">
        <v>89</v>
      </c>
      <c r="F3" s="6">
        <v>90</v>
      </c>
      <c r="G3" s="6">
        <v>91</v>
      </c>
      <c r="H3" s="6">
        <v>92</v>
      </c>
    </row>
    <row r="4" spans="1:10" ht="58.5" customHeight="1" x14ac:dyDescent="0.3">
      <c r="B4" s="7"/>
      <c r="C4" s="7"/>
      <c r="D4" s="7"/>
      <c r="E4" s="7"/>
      <c r="F4" s="7"/>
      <c r="G4" s="7"/>
      <c r="H4" s="7"/>
    </row>
    <row r="5" spans="1:10" ht="18.75" customHeight="1" x14ac:dyDescent="0.3">
      <c r="B5" s="6">
        <f t="array" ref="B5:H5">GiorniESettimane+DATE(AnnoCalendario,4,1)-WEEKDAY(DATE(AnnoCalendario,4,1),(InizioSettimana="lun")+1)+8</f>
        <v>93</v>
      </c>
      <c r="C5" s="6">
        <v>94</v>
      </c>
      <c r="D5" s="6">
        <v>95</v>
      </c>
      <c r="E5" s="6">
        <v>96</v>
      </c>
      <c r="F5" s="6">
        <v>97</v>
      </c>
      <c r="G5" s="6">
        <v>98</v>
      </c>
      <c r="H5" s="6">
        <v>99</v>
      </c>
    </row>
    <row r="6" spans="1:10" ht="56.25" customHeight="1" x14ac:dyDescent="0.3">
      <c r="B6" s="7"/>
      <c r="C6" s="7"/>
      <c r="D6" s="7"/>
      <c r="E6" s="7"/>
      <c r="F6" s="7"/>
      <c r="G6" s="7"/>
      <c r="H6" s="7"/>
    </row>
    <row r="7" spans="1:10" ht="18.75" customHeight="1" x14ac:dyDescent="0.3">
      <c r="B7" s="6">
        <f t="array" ref="B7:H7">GiorniESettimane+DATE(AnnoCalendario,4,1)-WEEKDAY(DATE(AnnoCalendario,4,1),(InizioSettimana="lun")+1)+15</f>
        <v>100</v>
      </c>
      <c r="C7" s="6">
        <v>101</v>
      </c>
      <c r="D7" s="6">
        <v>102</v>
      </c>
      <c r="E7" s="6">
        <v>103</v>
      </c>
      <c r="F7" s="6">
        <v>104</v>
      </c>
      <c r="G7" s="6">
        <v>105</v>
      </c>
      <c r="H7" s="6">
        <v>106</v>
      </c>
    </row>
    <row r="8" spans="1:10" ht="56.25" customHeight="1" x14ac:dyDescent="0.3">
      <c r="B8" s="7"/>
      <c r="C8" s="7"/>
      <c r="D8" s="7"/>
      <c r="E8" s="7"/>
      <c r="F8" s="7"/>
      <c r="G8" s="7"/>
      <c r="H8" s="7"/>
    </row>
    <row r="9" spans="1:10" ht="18.75" customHeight="1" x14ac:dyDescent="0.3">
      <c r="B9" s="6">
        <f t="array" ref="B9:H9">GiorniESettimane+DATE(AnnoCalendario,4,1)-WEEKDAY(DATE(AnnoCalendario,4,1),(InizioSettimana="lun")+1)+22</f>
        <v>107</v>
      </c>
      <c r="C9" s="6">
        <v>108</v>
      </c>
      <c r="D9" s="6">
        <v>109</v>
      </c>
      <c r="E9" s="6">
        <v>110</v>
      </c>
      <c r="F9" s="6">
        <v>111</v>
      </c>
      <c r="G9" s="6">
        <v>112</v>
      </c>
      <c r="H9" s="6">
        <v>113</v>
      </c>
    </row>
    <row r="10" spans="1:10" ht="56.25" customHeight="1" x14ac:dyDescent="0.3">
      <c r="B10" s="7"/>
      <c r="C10" s="7"/>
      <c r="D10" s="7"/>
      <c r="E10" s="7"/>
      <c r="F10" s="7"/>
      <c r="G10" s="7"/>
      <c r="H10" s="7"/>
    </row>
    <row r="11" spans="1:10" ht="18.75" customHeight="1" x14ac:dyDescent="0.3">
      <c r="B11" s="6">
        <f t="array" ref="B11:H11">GiorniESettimane+DATE(AnnoCalendario,4,1)-WEEKDAY(DATE(AnnoCalendario,4,1),(InizioSettimana="lun")+1)+29</f>
        <v>114</v>
      </c>
      <c r="C11" s="6">
        <v>115</v>
      </c>
      <c r="D11" s="6">
        <v>116</v>
      </c>
      <c r="E11" s="6">
        <v>117</v>
      </c>
      <c r="F11" s="6">
        <v>118</v>
      </c>
      <c r="G11" s="6">
        <v>119</v>
      </c>
      <c r="H11" s="6">
        <v>120</v>
      </c>
    </row>
    <row r="12" spans="1:10" ht="56.25" customHeight="1" x14ac:dyDescent="0.3">
      <c r="B12" s="7"/>
      <c r="C12" s="7"/>
      <c r="D12" s="7"/>
      <c r="E12" s="7"/>
      <c r="F12" s="7"/>
      <c r="G12" s="7"/>
      <c r="H12" s="7"/>
    </row>
    <row r="13" spans="1:10" ht="18.75" customHeight="1" x14ac:dyDescent="0.3">
      <c r="B13" s="6">
        <f t="array" ref="B13:H13">GiorniESettimane+DATE(AnnoCalendario,4,1)-WEEKDAY(DATE(AnnoCalendario,4,1),(InizioSettimana="lun")+1)+36</f>
        <v>121</v>
      </c>
      <c r="C13" s="6">
        <v>122</v>
      </c>
      <c r="D13" s="6">
        <v>123</v>
      </c>
      <c r="E13" s="6">
        <v>124</v>
      </c>
      <c r="F13" s="6">
        <v>125</v>
      </c>
      <c r="G13" s="6">
        <v>126</v>
      </c>
      <c r="H13" s="6">
        <v>127</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1sF7whtRL2IwrE5DuIPnPlgPsMz1Q6dDhmvqPWLSXrsF42zE7bwWZ5iOFyW6ErxiNu3S8B9Cy2tPHTgURPdqAg==" saltValue="asZuMVimpDIj99DFIOHbww==" spinCount="100000" sheet="1" objects="1" scenarios="1" selectLockedCells="1" selectUnlockedCells="1"/>
  <mergeCells count="1">
    <mergeCell ref="B1:G1"/>
  </mergeCells>
  <conditionalFormatting sqref="B11:H14">
    <cfRule type="expression" dxfId="17" priority="2">
      <formula>AND(DAY(B11)&gt;=1,DAY(B11)&lt;=15)</formula>
    </cfRule>
  </conditionalFormatting>
  <conditionalFormatting sqref="B3:G4">
    <cfRule type="expression" dxfId="16" priority="1">
      <formula>DAY(B3)&gt;8</formula>
    </cfRule>
  </conditionalFormatting>
  <dataValidations count="6">
    <dataValidation allowBlank="1" showInputMessage="1" showErrorMessage="1" prompt="Calendario del mese di aprile. Immettere le note del mese nella cella J3" sqref="A1" xr:uid="{00000000-0002-0000-0400-000000000000}"/>
    <dataValidation allowBlank="1" showInputMessage="1" showErrorMessage="1" prompt="Il mese si trova in questa cella e l'anno nella cella a destra" sqref="B1:G1" xr:uid="{00000000-0002-0000-0400-000001000000}"/>
    <dataValidation allowBlank="1" showInputMessage="1" showErrorMessage="1" prompt="L'anno viene aggiornato automaticamente in questa cella in base all'anno immesso nel foglio di lavoro Configurazione calendario" sqref="H1" xr:uid="{00000000-0002-0000-0400-000002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400-000003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400-000004000000}"/>
    <dataValidation allowBlank="1" showInputMessage="1" showErrorMessage="1" prompt="Immettere le note giornaliere in base al giorno e alla data in questa riga e nelle righe 6, 8, 10, 12 e 14, nelle colonne da B a H" sqref="B4" xr:uid="{00000000-0002-0000-0400-000006000000}"/>
  </dataValidations>
  <printOptions horizontalCentered="1" verticalCentered="1"/>
  <pageMargins left="0.7" right="0.7" top="0.75" bottom="0.75" header="0.3" footer="0.3"/>
  <pageSetup paperSize="9" orientation="landscape" r:id="rId1"/>
  <headerFooter differentFirst="1"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autoPageBreaks="0" fitToPage="1"/>
  </sheetPr>
  <dimension ref="A1:J16"/>
  <sheetViews>
    <sheetView showGridLines="0" zoomScaleNormal="100" workbookViewId="0">
      <selection activeCell="J1" sqref="J1:J1048576"/>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maggio</v>
      </c>
      <c r="C1" s="16"/>
      <c r="D1" s="16"/>
      <c r="E1" s="16"/>
      <c r="F1" s="16"/>
      <c r="G1" s="16"/>
      <c r="H1" s="3">
        <f>AnnoCalendario</f>
        <v>0</v>
      </c>
      <c r="J1" t="s">
        <v>2</v>
      </c>
    </row>
    <row r="2" spans="1:10" s="4" customFormat="1" ht="46.5" customHeight="1" x14ac:dyDescent="0.5">
      <c r="A2"/>
      <c r="B2" s="5" t="str">
        <f>InizioSettimana</f>
        <v>lun</v>
      </c>
      <c r="C2" s="5" t="str">
        <f t="shared" ref="C2:H2" si="0">LOWER(TEXT(C3,"ggg"))</f>
        <v>mar</v>
      </c>
      <c r="D2" s="5" t="str">
        <f t="shared" si="0"/>
        <v>mer</v>
      </c>
      <c r="E2" s="5" t="str">
        <f t="shared" si="0"/>
        <v>gio</v>
      </c>
      <c r="F2" s="5" t="str">
        <f t="shared" si="0"/>
        <v>ven</v>
      </c>
      <c r="G2" s="5" t="str">
        <f t="shared" si="0"/>
        <v>sab</v>
      </c>
      <c r="H2" s="5" t="str">
        <f t="shared" si="0"/>
        <v>dom</v>
      </c>
      <c r="I2"/>
    </row>
    <row r="3" spans="1:10" ht="19.5" customHeight="1" x14ac:dyDescent="0.3">
      <c r="B3" s="6">
        <f t="array" ref="B3:H3">GiorniESettimane+DATE(AnnoCalendario,5,1)-WEEKDAY(DATE(AnnoCalendario,5,1),(InizioSettimana="lun")+1)+1</f>
        <v>121</v>
      </c>
      <c r="C3" s="6">
        <v>122</v>
      </c>
      <c r="D3" s="6">
        <v>123</v>
      </c>
      <c r="E3" s="6">
        <v>124</v>
      </c>
      <c r="F3" s="6">
        <v>125</v>
      </c>
      <c r="G3" s="6">
        <v>126</v>
      </c>
      <c r="H3" s="6">
        <v>127</v>
      </c>
    </row>
    <row r="4" spans="1:10" ht="58.5" customHeight="1" x14ac:dyDescent="0.3">
      <c r="B4" s="7"/>
      <c r="C4" s="7"/>
      <c r="D4" s="7"/>
      <c r="E4" s="7"/>
      <c r="F4" s="7"/>
      <c r="G4" s="7"/>
      <c r="H4" s="7"/>
    </row>
    <row r="5" spans="1:10" ht="18.75" customHeight="1" x14ac:dyDescent="0.3">
      <c r="B5" s="6">
        <f t="array" ref="B5:H5">GiorniESettimane+DATE(AnnoCalendario,5,1)-WEEKDAY(DATE(AnnoCalendario,5,1),(InizioSettimana="lun")+1)+8</f>
        <v>128</v>
      </c>
      <c r="C5" s="6">
        <v>129</v>
      </c>
      <c r="D5" s="6">
        <v>130</v>
      </c>
      <c r="E5" s="6">
        <v>131</v>
      </c>
      <c r="F5" s="6">
        <v>132</v>
      </c>
      <c r="G5" s="6">
        <v>133</v>
      </c>
      <c r="H5" s="6">
        <v>134</v>
      </c>
    </row>
    <row r="6" spans="1:10" ht="56.25" customHeight="1" x14ac:dyDescent="0.3">
      <c r="B6" s="7"/>
      <c r="C6" s="7"/>
      <c r="D6" s="7"/>
      <c r="E6" s="7"/>
      <c r="F6" s="7"/>
      <c r="G6" s="7"/>
      <c r="H6" s="7"/>
    </row>
    <row r="7" spans="1:10" ht="18.75" customHeight="1" x14ac:dyDescent="0.3">
      <c r="B7" s="6">
        <f t="array" ref="B7:H7">GiorniESettimane+DATE(AnnoCalendario,5,1)-WEEKDAY(DATE(AnnoCalendario,5,1),(InizioSettimana="lun")+1)+15</f>
        <v>135</v>
      </c>
      <c r="C7" s="6">
        <v>136</v>
      </c>
      <c r="D7" s="6">
        <v>137</v>
      </c>
      <c r="E7" s="6">
        <v>138</v>
      </c>
      <c r="F7" s="6">
        <v>139</v>
      </c>
      <c r="G7" s="6">
        <v>140</v>
      </c>
      <c r="H7" s="6">
        <v>141</v>
      </c>
    </row>
    <row r="8" spans="1:10" ht="56.25" customHeight="1" x14ac:dyDescent="0.3">
      <c r="B8" s="7"/>
      <c r="C8" s="7"/>
      <c r="D8" s="7"/>
      <c r="E8" s="7"/>
      <c r="F8" s="7"/>
      <c r="G8" s="7"/>
      <c r="H8" s="7"/>
    </row>
    <row r="9" spans="1:10" ht="18.75" customHeight="1" x14ac:dyDescent="0.3">
      <c r="B9" s="6">
        <f t="array" ref="B9:H9">GiorniESettimane+DATE(AnnoCalendario,5,1)-WEEKDAY(DATE(AnnoCalendario,5,1),(InizioSettimana="lun")+1)+22</f>
        <v>142</v>
      </c>
      <c r="C9" s="6">
        <v>143</v>
      </c>
      <c r="D9" s="6">
        <v>144</v>
      </c>
      <c r="E9" s="6">
        <v>145</v>
      </c>
      <c r="F9" s="6">
        <v>146</v>
      </c>
      <c r="G9" s="6">
        <v>147</v>
      </c>
      <c r="H9" s="6">
        <v>148</v>
      </c>
    </row>
    <row r="10" spans="1:10" ht="56.25" customHeight="1" x14ac:dyDescent="0.3">
      <c r="B10" s="7"/>
      <c r="C10" s="7"/>
      <c r="D10" s="7"/>
      <c r="E10" s="7"/>
      <c r="F10" s="7"/>
      <c r="G10" s="7"/>
      <c r="H10" s="7"/>
    </row>
    <row r="11" spans="1:10" ht="18.75" customHeight="1" x14ac:dyDescent="0.3">
      <c r="B11" s="6">
        <f t="array" ref="B11:H11">GiorniESettimane+DATE(AnnoCalendario,5,1)-WEEKDAY(DATE(AnnoCalendario,5,1),(InizioSettimana="lun")+1)+29</f>
        <v>149</v>
      </c>
      <c r="C11" s="6">
        <v>150</v>
      </c>
      <c r="D11" s="6">
        <v>151</v>
      </c>
      <c r="E11" s="6">
        <v>152</v>
      </c>
      <c r="F11" s="6">
        <v>153</v>
      </c>
      <c r="G11" s="6">
        <v>154</v>
      </c>
      <c r="H11" s="6">
        <v>155</v>
      </c>
    </row>
    <row r="12" spans="1:10" ht="56.25" customHeight="1" x14ac:dyDescent="0.3">
      <c r="B12" s="7"/>
      <c r="C12" s="7"/>
      <c r="D12" s="7"/>
      <c r="E12" s="7"/>
      <c r="F12" s="7"/>
      <c r="G12" s="7"/>
      <c r="H12" s="7"/>
    </row>
    <row r="13" spans="1:10" ht="18.75" customHeight="1" x14ac:dyDescent="0.3">
      <c r="B13" s="6">
        <f t="array" ref="B13:H13">GiorniESettimane+DATE(AnnoCalendario,5,1)-WEEKDAY(DATE(AnnoCalendario,5,1),(InizioSettimana="lun")+1)+36</f>
        <v>156</v>
      </c>
      <c r="C13" s="6">
        <v>157</v>
      </c>
      <c r="D13" s="6">
        <v>158</v>
      </c>
      <c r="E13" s="6">
        <v>159</v>
      </c>
      <c r="F13" s="6">
        <v>160</v>
      </c>
      <c r="G13" s="6">
        <v>161</v>
      </c>
      <c r="H13" s="6">
        <v>162</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xdd1+ndwJ076fnKR8NRgs2xRULhOeDKp4VqDmtXfHTWcNMa5rXaXCu7MrdM2A/xgnnwG44m1hAN/3NoC1aSrKQ==" saltValue="s+tKqtykSYro0+FwzgfWeA==" spinCount="100000" sheet="1" objects="1" scenarios="1" selectLockedCells="1" selectUnlockedCells="1"/>
  <mergeCells count="1">
    <mergeCell ref="B1:G1"/>
  </mergeCells>
  <conditionalFormatting sqref="B11:H14">
    <cfRule type="expression" dxfId="15" priority="2">
      <formula>AND(DAY(B11)&gt;=1,DAY(B11)&lt;=15)</formula>
    </cfRule>
  </conditionalFormatting>
  <conditionalFormatting sqref="B3:G4">
    <cfRule type="expression" dxfId="14" priority="1">
      <formula>DAY(B3)&gt;8</formula>
    </cfRule>
  </conditionalFormatting>
  <dataValidations count="6">
    <dataValidation allowBlank="1" showInputMessage="1" showErrorMessage="1" prompt="Calendario del mese di maggio. Immettere le note del mese nella cella J3" sqref="A1" xr:uid="{00000000-0002-0000-0500-000000000000}"/>
    <dataValidation allowBlank="1" showInputMessage="1" showErrorMessage="1" prompt="Il mese si trova in questa cella e l'anno nella cella a destra" sqref="B1:G1" xr:uid="{00000000-0002-0000-0500-000001000000}"/>
    <dataValidation allowBlank="1" showInputMessage="1" showErrorMessage="1" prompt="L'anno viene aggiornato automaticamente in questa cella in base all'anno immesso nel foglio di lavoro Configurazione calendario" sqref="H1" xr:uid="{00000000-0002-0000-0500-000002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500-000003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500-000004000000}"/>
    <dataValidation allowBlank="1" showInputMessage="1" showErrorMessage="1" prompt="Immettere le note giornaliere in base al giorno e alla data in questa riga e nelle righe 6, 8, 10, 12 e 14, nelle colonne da B a H" sqref="B4" xr:uid="{00000000-0002-0000-0500-000006000000}"/>
  </dataValidations>
  <printOptions horizontalCentered="1" verticalCentered="1"/>
  <pageMargins left="0.7" right="0.7" top="0.75" bottom="0.75" header="0.3" footer="0.3"/>
  <pageSetup paperSize="9" orientation="landscape" r:id="rId1"/>
  <headerFooter differentFirst="1"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autoPageBreaks="0" fitToPage="1"/>
  </sheetPr>
  <dimension ref="A1:J16"/>
  <sheetViews>
    <sheetView showGridLines="0" zoomScaleNormal="100" workbookViewId="0">
      <selection activeCell="J1" sqref="J1:J1048576"/>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giugno</v>
      </c>
      <c r="C1" s="16"/>
      <c r="D1" s="16"/>
      <c r="E1" s="16"/>
      <c r="F1" s="16"/>
      <c r="G1" s="16"/>
      <c r="H1" s="3">
        <f>AnnoCalendario</f>
        <v>0</v>
      </c>
      <c r="J1" t="s">
        <v>2</v>
      </c>
    </row>
    <row r="2" spans="1:10" s="4" customFormat="1" ht="46.5" customHeight="1" x14ac:dyDescent="0.5">
      <c r="A2"/>
      <c r="B2" s="5" t="str">
        <f>InizioSettimana</f>
        <v>lun</v>
      </c>
      <c r="C2" s="5" t="str">
        <f t="shared" ref="C2:H2" si="0">LOWER(TEXT(C3,"ggg"))</f>
        <v>mar</v>
      </c>
      <c r="D2" s="5" t="str">
        <f t="shared" si="0"/>
        <v>mer</v>
      </c>
      <c r="E2" s="5" t="str">
        <f t="shared" si="0"/>
        <v>gio</v>
      </c>
      <c r="F2" s="5" t="str">
        <f t="shared" si="0"/>
        <v>ven</v>
      </c>
      <c r="G2" s="5" t="str">
        <f t="shared" si="0"/>
        <v>sab</v>
      </c>
      <c r="H2" s="5" t="str">
        <f t="shared" si="0"/>
        <v>dom</v>
      </c>
      <c r="I2"/>
    </row>
    <row r="3" spans="1:10" ht="19.5" customHeight="1" x14ac:dyDescent="0.3">
      <c r="B3" s="6">
        <f t="array" ref="B3:H3">GiorniESettimane+DATE(AnnoCalendario,6,1)-WEEKDAY(DATE(AnnoCalendario,6,1),(InizioSettimana="lun")+1)+1</f>
        <v>149</v>
      </c>
      <c r="C3" s="6">
        <v>150</v>
      </c>
      <c r="D3" s="6">
        <v>151</v>
      </c>
      <c r="E3" s="6">
        <v>152</v>
      </c>
      <c r="F3" s="6">
        <v>153</v>
      </c>
      <c r="G3" s="6">
        <v>154</v>
      </c>
      <c r="H3" s="6">
        <v>155</v>
      </c>
    </row>
    <row r="4" spans="1:10" ht="58.5" customHeight="1" x14ac:dyDescent="0.3">
      <c r="B4" s="7"/>
      <c r="C4" s="7"/>
      <c r="D4" s="7"/>
      <c r="E4" s="7"/>
      <c r="F4" s="7"/>
      <c r="G4" s="7"/>
      <c r="H4" s="7"/>
    </row>
    <row r="5" spans="1:10" ht="18.75" customHeight="1" x14ac:dyDescent="0.3">
      <c r="B5" s="6">
        <f t="array" ref="B5:H5">GiorniESettimane+DATE(AnnoCalendario,6,1)-WEEKDAY(DATE(AnnoCalendario,6,1),(InizioSettimana="lun")+1)+8</f>
        <v>156</v>
      </c>
      <c r="C5" s="6">
        <v>157</v>
      </c>
      <c r="D5" s="6">
        <v>158</v>
      </c>
      <c r="E5" s="6">
        <v>159</v>
      </c>
      <c r="F5" s="6">
        <v>160</v>
      </c>
      <c r="G5" s="6">
        <v>161</v>
      </c>
      <c r="H5" s="6">
        <v>162</v>
      </c>
    </row>
    <row r="6" spans="1:10" ht="56.25" customHeight="1" x14ac:dyDescent="0.3">
      <c r="B6" s="7"/>
      <c r="C6" s="7"/>
      <c r="D6" s="7"/>
      <c r="E6" s="7"/>
      <c r="F6" s="7"/>
      <c r="G6" s="7"/>
      <c r="H6" s="7"/>
    </row>
    <row r="7" spans="1:10" ht="18.75" customHeight="1" x14ac:dyDescent="0.3">
      <c r="B7" s="6">
        <f t="array" ref="B7:H7">GiorniESettimane+DATE(AnnoCalendario,6,1)-WEEKDAY(DATE(AnnoCalendario,6,1),(InizioSettimana="lun")+1)+15</f>
        <v>163</v>
      </c>
      <c r="C7" s="6">
        <v>164</v>
      </c>
      <c r="D7" s="6">
        <v>165</v>
      </c>
      <c r="E7" s="6">
        <v>166</v>
      </c>
      <c r="F7" s="6">
        <v>167</v>
      </c>
      <c r="G7" s="6">
        <v>168</v>
      </c>
      <c r="H7" s="6">
        <v>169</v>
      </c>
    </row>
    <row r="8" spans="1:10" ht="56.25" customHeight="1" x14ac:dyDescent="0.3">
      <c r="B8" s="7"/>
      <c r="C8" s="7"/>
      <c r="D8" s="7"/>
      <c r="E8" s="7"/>
      <c r="F8" s="7"/>
      <c r="G8" s="7"/>
      <c r="H8" s="7"/>
    </row>
    <row r="9" spans="1:10" ht="18.75" customHeight="1" x14ac:dyDescent="0.3">
      <c r="B9" s="6">
        <f t="array" ref="B9:H9">GiorniESettimane+DATE(AnnoCalendario,6,1)-WEEKDAY(DATE(AnnoCalendario,6,1),(InizioSettimana="lun")+1)+22</f>
        <v>170</v>
      </c>
      <c r="C9" s="6">
        <v>171</v>
      </c>
      <c r="D9" s="6">
        <v>172</v>
      </c>
      <c r="E9" s="6">
        <v>173</v>
      </c>
      <c r="F9" s="6">
        <v>174</v>
      </c>
      <c r="G9" s="6">
        <v>175</v>
      </c>
      <c r="H9" s="6">
        <v>176</v>
      </c>
    </row>
    <row r="10" spans="1:10" ht="56.25" customHeight="1" x14ac:dyDescent="0.3">
      <c r="B10" s="7"/>
      <c r="C10" s="7"/>
      <c r="D10" s="7"/>
      <c r="E10" s="7"/>
      <c r="F10" s="7"/>
      <c r="G10" s="7"/>
      <c r="H10" s="7"/>
    </row>
    <row r="11" spans="1:10" ht="18.75" customHeight="1" x14ac:dyDescent="0.3">
      <c r="B11" s="6">
        <f t="array" ref="B11:H11">GiorniESettimane+DATE(AnnoCalendario,6,1)-WEEKDAY(DATE(AnnoCalendario,6,1),(InizioSettimana="lun")+1)+29</f>
        <v>177</v>
      </c>
      <c r="C11" s="6">
        <v>178</v>
      </c>
      <c r="D11" s="6">
        <v>179</v>
      </c>
      <c r="E11" s="6">
        <v>180</v>
      </c>
      <c r="F11" s="6">
        <v>181</v>
      </c>
      <c r="G11" s="6">
        <v>182</v>
      </c>
      <c r="H11" s="6">
        <v>183</v>
      </c>
    </row>
    <row r="12" spans="1:10" ht="56.25" customHeight="1" x14ac:dyDescent="0.3">
      <c r="B12" s="7"/>
      <c r="C12" s="7"/>
      <c r="D12" s="7"/>
      <c r="E12" s="7"/>
      <c r="F12" s="7"/>
      <c r="G12" s="7"/>
      <c r="H12" s="7"/>
    </row>
    <row r="13" spans="1:10" ht="18.75" customHeight="1" x14ac:dyDescent="0.3">
      <c r="B13" s="6">
        <f t="array" ref="B13:H13">GiorniESettimane+DATE(AnnoCalendario,6,1)-WEEKDAY(DATE(AnnoCalendario,6,1),(InizioSettimana="lun")+1)+36</f>
        <v>184</v>
      </c>
      <c r="C13" s="6">
        <v>185</v>
      </c>
      <c r="D13" s="6">
        <v>186</v>
      </c>
      <c r="E13" s="6">
        <v>187</v>
      </c>
      <c r="F13" s="6">
        <v>188</v>
      </c>
      <c r="G13" s="6">
        <v>189</v>
      </c>
      <c r="H13" s="6">
        <v>190</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b9tpsCdNepbqqJIyWMUCsfwqf/ntO6wcn24wt2UZu8jE3DMarR9YIEHRksSZ3q9ZP6feBTXaajUcqN65mlxI+A==" saltValue="jpAsjbrsLBkRzOF3wJXsKg==" spinCount="100000" sheet="1" objects="1" scenarios="1" selectLockedCells="1" selectUnlockedCells="1"/>
  <mergeCells count="1">
    <mergeCell ref="B1:G1"/>
  </mergeCells>
  <conditionalFormatting sqref="B11:H14">
    <cfRule type="expression" dxfId="13" priority="2">
      <formula>AND(DAY(B11)&gt;=1,DAY(B11)&lt;=15)</formula>
    </cfRule>
  </conditionalFormatting>
  <conditionalFormatting sqref="B3:G4">
    <cfRule type="expression" dxfId="12" priority="1">
      <formula>DAY(B3)&gt;8</formula>
    </cfRule>
  </conditionalFormatting>
  <dataValidations count="6">
    <dataValidation allowBlank="1" showInputMessage="1" showErrorMessage="1" prompt="Calendario del mese di giugno. Immettere le note del mese nella cella J3" sqref="A1" xr:uid="{00000000-0002-0000-0600-000000000000}"/>
    <dataValidation allowBlank="1" showInputMessage="1" showErrorMessage="1" prompt="Il mese si trova in questa cella e l'anno nella cella a destra" sqref="B1:G1" xr:uid="{00000000-0002-0000-0600-000001000000}"/>
    <dataValidation allowBlank="1" showInputMessage="1" showErrorMessage="1" prompt="L'anno viene aggiornato automaticamente in questa cella in base all'anno immesso nel foglio di lavoro Configurazione calendario" sqref="H1" xr:uid="{00000000-0002-0000-0600-000002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600-000003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600-000004000000}"/>
    <dataValidation allowBlank="1" showInputMessage="1" showErrorMessage="1" prompt="Immettere le note giornaliere in base al giorno e alla data in questa riga e nelle righe 6, 8, 10, 12 e 14, nelle colonne da B a H" sqref="B4" xr:uid="{00000000-0002-0000-0600-000006000000}"/>
  </dataValidations>
  <printOptions horizontalCentered="1" verticalCentered="1"/>
  <pageMargins left="0.7" right="0.7" top="0.75" bottom="0.75" header="0.3" footer="0.3"/>
  <pageSetup paperSize="9" orientation="landscape" r:id="rId1"/>
  <headerFooter differentFirst="1" alignWithMargins="0">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499984740745262"/>
    <pageSetUpPr autoPageBreaks="0" fitToPage="1"/>
  </sheetPr>
  <dimension ref="A1:J16"/>
  <sheetViews>
    <sheetView showGridLines="0" zoomScaleNormal="100" workbookViewId="0">
      <selection activeCell="J1" sqref="J1:J1048576"/>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luglio</v>
      </c>
      <c r="C1" s="16"/>
      <c r="D1" s="16"/>
      <c r="E1" s="16"/>
      <c r="F1" s="16"/>
      <c r="G1" s="16"/>
      <c r="H1" s="3">
        <f>AnnoCalendario</f>
        <v>0</v>
      </c>
      <c r="J1" t="s">
        <v>2</v>
      </c>
    </row>
    <row r="2" spans="1:10" s="4" customFormat="1" ht="46.5" customHeight="1" x14ac:dyDescent="0.5">
      <c r="A2"/>
      <c r="B2" s="5" t="str">
        <f>InizioSettimana</f>
        <v>lun</v>
      </c>
      <c r="C2" s="5" t="str">
        <f t="shared" ref="C2:H2" si="0">LOWER(TEXT(C3,"ggg"))</f>
        <v>mar</v>
      </c>
      <c r="D2" s="5" t="str">
        <f t="shared" si="0"/>
        <v>mer</v>
      </c>
      <c r="E2" s="5" t="str">
        <f t="shared" si="0"/>
        <v>gio</v>
      </c>
      <c r="F2" s="5" t="str">
        <f t="shared" si="0"/>
        <v>ven</v>
      </c>
      <c r="G2" s="5" t="str">
        <f t="shared" si="0"/>
        <v>sab</v>
      </c>
      <c r="H2" s="5" t="str">
        <f t="shared" si="0"/>
        <v>dom</v>
      </c>
      <c r="I2"/>
    </row>
    <row r="3" spans="1:10" ht="19.5" customHeight="1" x14ac:dyDescent="0.3">
      <c r="B3" s="6">
        <f t="array" ref="B3:H3">GiorniESettimane+DATE(AnnoCalendario,7,1)-WEEKDAY(DATE(AnnoCalendario,7,1),(InizioSettimana="lun")+1)+1</f>
        <v>177</v>
      </c>
      <c r="C3" s="6">
        <v>178</v>
      </c>
      <c r="D3" s="6">
        <v>179</v>
      </c>
      <c r="E3" s="6">
        <v>180</v>
      </c>
      <c r="F3" s="6">
        <v>181</v>
      </c>
      <c r="G3" s="6">
        <v>182</v>
      </c>
      <c r="H3" s="6">
        <v>183</v>
      </c>
    </row>
    <row r="4" spans="1:10" ht="58.5" customHeight="1" x14ac:dyDescent="0.3">
      <c r="B4" s="7"/>
      <c r="C4" s="7"/>
      <c r="D4" s="7"/>
      <c r="E4" s="7"/>
      <c r="F4" s="7"/>
      <c r="G4" s="7"/>
      <c r="H4" s="7"/>
    </row>
    <row r="5" spans="1:10" ht="18.75" customHeight="1" x14ac:dyDescent="0.3">
      <c r="B5" s="6">
        <f t="array" ref="B5:H5">GiorniESettimane+DATE(AnnoCalendario,7,1)-WEEKDAY(DATE(AnnoCalendario,7,1),(InizioSettimana="lun")+1)+8</f>
        <v>184</v>
      </c>
      <c r="C5" s="6">
        <v>185</v>
      </c>
      <c r="D5" s="6">
        <v>186</v>
      </c>
      <c r="E5" s="6">
        <v>187</v>
      </c>
      <c r="F5" s="6">
        <v>188</v>
      </c>
      <c r="G5" s="6">
        <v>189</v>
      </c>
      <c r="H5" s="6">
        <v>190</v>
      </c>
    </row>
    <row r="6" spans="1:10" ht="56.25" customHeight="1" x14ac:dyDescent="0.3">
      <c r="B6" s="7"/>
      <c r="C6" s="7"/>
      <c r="D6" s="7"/>
      <c r="E6" s="7"/>
      <c r="F6" s="7"/>
      <c r="G6" s="7"/>
      <c r="H6" s="7"/>
    </row>
    <row r="7" spans="1:10" ht="18.75" customHeight="1" x14ac:dyDescent="0.3">
      <c r="B7" s="6">
        <f t="array" ref="B7:H7">GiorniESettimane+DATE(AnnoCalendario,7,1)-WEEKDAY(DATE(AnnoCalendario,7,1),(InizioSettimana="lun")+1)+15</f>
        <v>191</v>
      </c>
      <c r="C7" s="6">
        <v>192</v>
      </c>
      <c r="D7" s="6">
        <v>193</v>
      </c>
      <c r="E7" s="6">
        <v>194</v>
      </c>
      <c r="F7" s="6">
        <v>195</v>
      </c>
      <c r="G7" s="6">
        <v>196</v>
      </c>
      <c r="H7" s="6">
        <v>197</v>
      </c>
    </row>
    <row r="8" spans="1:10" ht="56.25" customHeight="1" x14ac:dyDescent="0.3">
      <c r="B8" s="7"/>
      <c r="C8" s="7"/>
      <c r="D8" s="7"/>
      <c r="E8" s="7"/>
      <c r="F8" s="7"/>
      <c r="G8" s="7"/>
      <c r="H8" s="7"/>
    </row>
    <row r="9" spans="1:10" ht="18.75" customHeight="1" x14ac:dyDescent="0.3">
      <c r="B9" s="6">
        <f t="array" ref="B9:H9">GiorniESettimane+DATE(AnnoCalendario,7,1)-WEEKDAY(DATE(AnnoCalendario,7,1),(InizioSettimana="lun")+1)+22</f>
        <v>198</v>
      </c>
      <c r="C9" s="6">
        <v>199</v>
      </c>
      <c r="D9" s="6">
        <v>200</v>
      </c>
      <c r="E9" s="6">
        <v>201</v>
      </c>
      <c r="F9" s="6">
        <v>202</v>
      </c>
      <c r="G9" s="6">
        <v>203</v>
      </c>
      <c r="H9" s="6">
        <v>204</v>
      </c>
    </row>
    <row r="10" spans="1:10" ht="56.25" customHeight="1" x14ac:dyDescent="0.3">
      <c r="B10" s="7"/>
      <c r="C10" s="7"/>
      <c r="D10" s="7"/>
      <c r="E10" s="7"/>
      <c r="F10" s="7"/>
      <c r="G10" s="7"/>
      <c r="H10" s="7"/>
    </row>
    <row r="11" spans="1:10" ht="18.75" customHeight="1" x14ac:dyDescent="0.3">
      <c r="B11" s="6">
        <f t="array" ref="B11:H11">GiorniESettimane+DATE(AnnoCalendario,7,1)-WEEKDAY(DATE(AnnoCalendario,7,1),(InizioSettimana="lun")+1)+29</f>
        <v>205</v>
      </c>
      <c r="C11" s="6">
        <v>206</v>
      </c>
      <c r="D11" s="6">
        <v>207</v>
      </c>
      <c r="E11" s="6">
        <v>208</v>
      </c>
      <c r="F11" s="6">
        <v>209</v>
      </c>
      <c r="G11" s="6">
        <v>210</v>
      </c>
      <c r="H11" s="6">
        <v>211</v>
      </c>
    </row>
    <row r="12" spans="1:10" ht="56.25" customHeight="1" x14ac:dyDescent="0.3">
      <c r="B12" s="7"/>
      <c r="C12" s="7"/>
      <c r="D12" s="7"/>
      <c r="E12" s="7"/>
      <c r="F12" s="7"/>
      <c r="G12" s="7"/>
      <c r="H12" s="7"/>
    </row>
    <row r="13" spans="1:10" ht="18.75" customHeight="1" x14ac:dyDescent="0.3">
      <c r="B13" s="6">
        <f t="array" ref="B13:H13">GiorniESettimane+DATE(AnnoCalendario,7,1)-WEEKDAY(DATE(AnnoCalendario,7,1),(InizioSettimana="lun")+1)+36</f>
        <v>212</v>
      </c>
      <c r="C13" s="6">
        <v>213</v>
      </c>
      <c r="D13" s="6">
        <v>214</v>
      </c>
      <c r="E13" s="6">
        <v>215</v>
      </c>
      <c r="F13" s="6">
        <v>216</v>
      </c>
      <c r="G13" s="6">
        <v>217</v>
      </c>
      <c r="H13" s="6">
        <v>218</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dAqKa7Vj7jWYcp0z4tagbUOG5TtAta/Qu760jwIo6yf4Rc0nx5pvl4xIU6wJNGu/hM9J7ZSHzRNk3swGhHQ74A==" saltValue="+2XQnAKbO4duFDOYPgAtSg==" spinCount="100000" sheet="1" objects="1" scenarios="1" selectLockedCells="1" selectUnlockedCells="1"/>
  <mergeCells count="1">
    <mergeCell ref="B1:G1"/>
  </mergeCells>
  <conditionalFormatting sqref="B11:H14">
    <cfRule type="expression" dxfId="11" priority="2">
      <formula>AND(DAY(B11)&gt;=1,DAY(B11)&lt;=15)</formula>
    </cfRule>
  </conditionalFormatting>
  <conditionalFormatting sqref="B3:G4">
    <cfRule type="expression" dxfId="10" priority="1">
      <formula>DAY(B3)&gt;8</formula>
    </cfRule>
  </conditionalFormatting>
  <dataValidations count="6">
    <dataValidation allowBlank="1" showInputMessage="1" showErrorMessage="1" prompt="Calendario del mese di luglio. Immettere le note del mese nella cella J3" sqref="A1" xr:uid="{00000000-0002-0000-0700-000000000000}"/>
    <dataValidation allowBlank="1" showInputMessage="1" showErrorMessage="1" prompt="Il mese si trova in questa cella e l'anno nella cella a destra" sqref="B1:G1" xr:uid="{00000000-0002-0000-0700-000001000000}"/>
    <dataValidation allowBlank="1" showInputMessage="1" showErrorMessage="1" prompt="L'anno viene aggiornato automaticamente in questa cella in base all'anno immesso nel foglio di lavoro Configurazione calendario" sqref="H1" xr:uid="{00000000-0002-0000-0700-000002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700-000003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700-000004000000}"/>
    <dataValidation allowBlank="1" showInputMessage="1" showErrorMessage="1" prompt="Immettere le note giornaliere in base al giorno e alla data in questa riga e nelle righe 6, 8, 10, 12 e 14, nelle colonne da B a H" sqref="B4" xr:uid="{00000000-0002-0000-0700-000006000000}"/>
  </dataValidations>
  <printOptions horizontalCentered="1" verticalCentered="1"/>
  <pageMargins left="0.7" right="0.7" top="0.75" bottom="0.75" header="0.3" footer="0.3"/>
  <pageSetup paperSize="9" orientation="landscape" r:id="rId1"/>
  <headerFooter differentFirst="1" alignWithMargins="0">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pageSetUpPr autoPageBreaks="0" fitToPage="1"/>
  </sheetPr>
  <dimension ref="A1:J16"/>
  <sheetViews>
    <sheetView showGridLines="0" zoomScaleNormal="100" workbookViewId="0">
      <selection activeCell="J1" sqref="J1:J1048576"/>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agosto</v>
      </c>
      <c r="C1" s="16"/>
      <c r="D1" s="16"/>
      <c r="E1" s="16"/>
      <c r="F1" s="16"/>
      <c r="G1" s="16"/>
      <c r="H1" s="3">
        <f>AnnoCalendario</f>
        <v>0</v>
      </c>
      <c r="J1" t="s">
        <v>2</v>
      </c>
    </row>
    <row r="2" spans="1:10" s="4" customFormat="1" ht="46.5" customHeight="1" x14ac:dyDescent="0.5">
      <c r="A2"/>
      <c r="B2" s="5" t="str">
        <f>InizioSettimana</f>
        <v>lun</v>
      </c>
      <c r="C2" s="5" t="str">
        <f t="shared" ref="C2:H2" si="0">LOWER(TEXT(C3,"ggg"))</f>
        <v>mar</v>
      </c>
      <c r="D2" s="5" t="str">
        <f t="shared" si="0"/>
        <v>mer</v>
      </c>
      <c r="E2" s="5" t="str">
        <f t="shared" si="0"/>
        <v>gio</v>
      </c>
      <c r="F2" s="5" t="str">
        <f t="shared" si="0"/>
        <v>ven</v>
      </c>
      <c r="G2" s="5" t="str">
        <f t="shared" si="0"/>
        <v>sab</v>
      </c>
      <c r="H2" s="5" t="str">
        <f t="shared" si="0"/>
        <v>dom</v>
      </c>
      <c r="I2"/>
    </row>
    <row r="3" spans="1:10" ht="19.5" customHeight="1" x14ac:dyDescent="0.3">
      <c r="B3" s="6">
        <f t="array" ref="B3:H3">GiorniESettimane+DATE(AnnoCalendario,8,1)-WEEKDAY(DATE(AnnoCalendario,8,1),(InizioSettimana="lun")+1)+1</f>
        <v>212</v>
      </c>
      <c r="C3" s="6">
        <v>213</v>
      </c>
      <c r="D3" s="6">
        <v>214</v>
      </c>
      <c r="E3" s="6">
        <v>215</v>
      </c>
      <c r="F3" s="6">
        <v>216</v>
      </c>
      <c r="G3" s="6">
        <v>217</v>
      </c>
      <c r="H3" s="6">
        <v>218</v>
      </c>
    </row>
    <row r="4" spans="1:10" ht="58.5" customHeight="1" x14ac:dyDescent="0.3">
      <c r="B4" s="7"/>
      <c r="C4" s="7"/>
      <c r="D4" s="7"/>
      <c r="E4" s="7"/>
      <c r="F4" s="7"/>
      <c r="G4" s="7"/>
      <c r="H4" s="7"/>
    </row>
    <row r="5" spans="1:10" ht="18.75" customHeight="1" x14ac:dyDescent="0.3">
      <c r="B5" s="6">
        <f t="array" ref="B5:H5">GiorniESettimane+DATE(AnnoCalendario,8,1)-WEEKDAY(DATE(AnnoCalendario,8,1),(InizioSettimana="lun")+1)+8</f>
        <v>219</v>
      </c>
      <c r="C5" s="6">
        <v>220</v>
      </c>
      <c r="D5" s="6">
        <v>221</v>
      </c>
      <c r="E5" s="6">
        <v>222</v>
      </c>
      <c r="F5" s="6">
        <v>223</v>
      </c>
      <c r="G5" s="6">
        <v>224</v>
      </c>
      <c r="H5" s="6">
        <v>225</v>
      </c>
    </row>
    <row r="6" spans="1:10" ht="56.25" customHeight="1" x14ac:dyDescent="0.3">
      <c r="B6" s="7"/>
      <c r="C6" s="7"/>
      <c r="D6" s="7"/>
      <c r="E6" s="7"/>
      <c r="F6" s="7"/>
      <c r="G6" s="7"/>
      <c r="H6" s="7"/>
    </row>
    <row r="7" spans="1:10" ht="18.75" customHeight="1" x14ac:dyDescent="0.3">
      <c r="B7" s="6">
        <f t="array" ref="B7:H7">GiorniESettimane+DATE(AnnoCalendario,8,1)-WEEKDAY(DATE(AnnoCalendario,8,1),(InizioSettimana="lun")+1)+15</f>
        <v>226</v>
      </c>
      <c r="C7" s="6">
        <v>227</v>
      </c>
      <c r="D7" s="6">
        <v>228</v>
      </c>
      <c r="E7" s="6">
        <v>229</v>
      </c>
      <c r="F7" s="6">
        <v>230</v>
      </c>
      <c r="G7" s="6">
        <v>231</v>
      </c>
      <c r="H7" s="6">
        <v>232</v>
      </c>
    </row>
    <row r="8" spans="1:10" ht="56.25" customHeight="1" x14ac:dyDescent="0.3">
      <c r="B8" s="7"/>
      <c r="C8" s="7"/>
      <c r="D8" s="7"/>
      <c r="E8" s="7"/>
      <c r="F8" s="7"/>
      <c r="G8" s="7"/>
      <c r="H8" s="7"/>
    </row>
    <row r="9" spans="1:10" ht="18.75" customHeight="1" x14ac:dyDescent="0.3">
      <c r="B9" s="6">
        <f t="array" ref="B9:H9">GiorniESettimane+DATE(AnnoCalendario,8,1)-WEEKDAY(DATE(AnnoCalendario,8,1),(InizioSettimana="lun")+1)+22</f>
        <v>233</v>
      </c>
      <c r="C9" s="6">
        <v>234</v>
      </c>
      <c r="D9" s="6">
        <v>235</v>
      </c>
      <c r="E9" s="6">
        <v>236</v>
      </c>
      <c r="F9" s="6">
        <v>237</v>
      </c>
      <c r="G9" s="6">
        <v>238</v>
      </c>
      <c r="H9" s="6">
        <v>239</v>
      </c>
    </row>
    <row r="10" spans="1:10" ht="56.25" customHeight="1" x14ac:dyDescent="0.3">
      <c r="B10" s="7"/>
      <c r="C10" s="7"/>
      <c r="D10" s="7"/>
      <c r="E10" s="7"/>
      <c r="F10" s="7"/>
      <c r="G10" s="7"/>
      <c r="H10" s="7"/>
    </row>
    <row r="11" spans="1:10" ht="18.75" customHeight="1" x14ac:dyDescent="0.3">
      <c r="B11" s="6">
        <f t="array" ref="B11:H11">GiorniESettimane+DATE(AnnoCalendario,8,1)-WEEKDAY(DATE(AnnoCalendario,8,1),(InizioSettimana="lun")+1)+29</f>
        <v>240</v>
      </c>
      <c r="C11" s="6">
        <v>241</v>
      </c>
      <c r="D11" s="6">
        <v>242</v>
      </c>
      <c r="E11" s="6">
        <v>243</v>
      </c>
      <c r="F11" s="6">
        <v>244</v>
      </c>
      <c r="G11" s="6">
        <v>245</v>
      </c>
      <c r="H11" s="6">
        <v>246</v>
      </c>
    </row>
    <row r="12" spans="1:10" ht="56.25" customHeight="1" x14ac:dyDescent="0.3">
      <c r="B12" s="7"/>
      <c r="C12" s="7"/>
      <c r="D12" s="7"/>
      <c r="E12" s="7"/>
      <c r="F12" s="7"/>
      <c r="G12" s="7"/>
      <c r="H12" s="7"/>
    </row>
    <row r="13" spans="1:10" ht="18.75" customHeight="1" x14ac:dyDescent="0.3">
      <c r="B13" s="6">
        <f t="array" ref="B13:H13">GiorniESettimane+DATE(AnnoCalendario,8,1)-WEEKDAY(DATE(AnnoCalendario,8,1),(InizioSettimana="lun")+1)+36</f>
        <v>247</v>
      </c>
      <c r="C13" s="6">
        <v>248</v>
      </c>
      <c r="D13" s="6">
        <v>249</v>
      </c>
      <c r="E13" s="6">
        <v>250</v>
      </c>
      <c r="F13" s="6">
        <v>251</v>
      </c>
      <c r="G13" s="6">
        <v>252</v>
      </c>
      <c r="H13" s="6">
        <v>253</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nZC7lEsPqKRqR3rgm96FrAO91r9tT+NT0NDBX8T7mlQ87s/7cDHZjRo7M6SE4ZjAASnCUO907qwkOJ+Mbl4rng==" saltValue="M4yUfEIf1RKM9mlSfPxtIw==" spinCount="100000" sheet="1" objects="1" scenarios="1" selectLockedCells="1" selectUnlockedCells="1"/>
  <mergeCells count="1">
    <mergeCell ref="B1:G1"/>
  </mergeCells>
  <conditionalFormatting sqref="B11:H14">
    <cfRule type="expression" dxfId="9" priority="2">
      <formula>AND(DAY(B11)&gt;=1,DAY(B11)&lt;=15)</formula>
    </cfRule>
  </conditionalFormatting>
  <conditionalFormatting sqref="B3:G4">
    <cfRule type="expression" dxfId="8" priority="1">
      <formula>DAY(B3)&gt;8</formula>
    </cfRule>
  </conditionalFormatting>
  <dataValidations count="6">
    <dataValidation allowBlank="1" showInputMessage="1" showErrorMessage="1" prompt="Calendario del mese di agosto. Immettere le note del mese nella cella J3" sqref="A1" xr:uid="{00000000-0002-0000-0800-000000000000}"/>
    <dataValidation allowBlank="1" showInputMessage="1" showErrorMessage="1" prompt="Il mese si trova in questa cella e l'anno nella cella a destra" sqref="B1:G1" xr:uid="{00000000-0002-0000-0800-000001000000}"/>
    <dataValidation allowBlank="1" showInputMessage="1" showErrorMessage="1" prompt="L'anno viene aggiornato automaticamente in questa cella in base all'anno immesso nel foglio di lavoro Configurazione calendario" sqref="H1" xr:uid="{00000000-0002-0000-0800-000002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800-000003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800-000004000000}"/>
    <dataValidation allowBlank="1" showInputMessage="1" showErrorMessage="1" prompt="Immettere le note giornaliere in base al giorno e alla data in questa riga e nelle righe 6, 8, 10, 12 e 14, nelle colonne da B a H" sqref="B4" xr:uid="{00000000-0002-0000-0800-000006000000}"/>
  </dataValidations>
  <printOptions horizontalCentered="1" verticalCentered="1"/>
  <pageMargins left="0.7" right="0.7" top="0.75" bottom="0.75" header="0.3" footer="0.3"/>
  <pageSetup paperSize="9" orientation="landscape" r:id="rId1"/>
  <headerFooter differentFirst="1" alignWithMargins="0">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autoPageBreaks="0" fitToPage="1"/>
  </sheetPr>
  <dimension ref="A1:J16"/>
  <sheetViews>
    <sheetView showGridLines="0" zoomScaleNormal="100" workbookViewId="0">
      <selection activeCell="J1" sqref="J1:J1048576"/>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settembre</v>
      </c>
      <c r="C1" s="16"/>
      <c r="D1" s="16"/>
      <c r="E1" s="16"/>
      <c r="F1" s="16"/>
      <c r="G1" s="16"/>
      <c r="H1" s="3">
        <f>AnnoCalendario</f>
        <v>0</v>
      </c>
      <c r="J1" t="s">
        <v>2</v>
      </c>
    </row>
    <row r="2" spans="1:10" s="4" customFormat="1" ht="46.5" customHeight="1" x14ac:dyDescent="0.5">
      <c r="A2"/>
      <c r="B2" s="5" t="str">
        <f>InizioSettimana</f>
        <v>lun</v>
      </c>
      <c r="C2" s="5" t="str">
        <f t="shared" ref="C2:H2" si="0">LOWER(TEXT(C3,"ggg"))</f>
        <v>mar</v>
      </c>
      <c r="D2" s="5" t="str">
        <f t="shared" si="0"/>
        <v>mer</v>
      </c>
      <c r="E2" s="5" t="str">
        <f t="shared" si="0"/>
        <v>gio</v>
      </c>
      <c r="F2" s="5" t="str">
        <f t="shared" si="0"/>
        <v>ven</v>
      </c>
      <c r="G2" s="5" t="str">
        <f t="shared" si="0"/>
        <v>sab</v>
      </c>
      <c r="H2" s="5" t="str">
        <f t="shared" si="0"/>
        <v>dom</v>
      </c>
      <c r="I2"/>
    </row>
    <row r="3" spans="1:10" ht="19.5" customHeight="1" x14ac:dyDescent="0.3">
      <c r="B3" s="6">
        <f t="array" ref="B3:H3">GiorniESettimane+DATE(AnnoCalendario,9,1)-WEEKDAY(DATE(AnnoCalendario,9,1),(InizioSettimana="lun")+1)+1</f>
        <v>240</v>
      </c>
      <c r="C3" s="6">
        <v>241</v>
      </c>
      <c r="D3" s="6">
        <v>242</v>
      </c>
      <c r="E3" s="6">
        <v>243</v>
      </c>
      <c r="F3" s="6">
        <v>244</v>
      </c>
      <c r="G3" s="6">
        <v>245</v>
      </c>
      <c r="H3" s="6">
        <v>246</v>
      </c>
    </row>
    <row r="4" spans="1:10" ht="58.5" customHeight="1" x14ac:dyDescent="0.3">
      <c r="B4" s="7"/>
      <c r="C4" s="7"/>
      <c r="D4" s="7"/>
      <c r="E4" s="7"/>
      <c r="F4" s="7"/>
      <c r="G4" s="7"/>
      <c r="H4" s="7"/>
    </row>
    <row r="5" spans="1:10" ht="18.75" customHeight="1" x14ac:dyDescent="0.3">
      <c r="B5" s="6">
        <f t="array" ref="B5:H5">GiorniESettimane+DATE(AnnoCalendario,9,1)-WEEKDAY(DATE(AnnoCalendario,9,1),(InizioSettimana="lun")+1)+8</f>
        <v>247</v>
      </c>
      <c r="C5" s="6">
        <v>248</v>
      </c>
      <c r="D5" s="6">
        <v>249</v>
      </c>
      <c r="E5" s="6">
        <v>250</v>
      </c>
      <c r="F5" s="6">
        <v>251</v>
      </c>
      <c r="G5" s="6">
        <v>252</v>
      </c>
      <c r="H5" s="6">
        <v>253</v>
      </c>
    </row>
    <row r="6" spans="1:10" ht="56.25" customHeight="1" x14ac:dyDescent="0.3">
      <c r="B6" s="7"/>
      <c r="C6" s="7"/>
      <c r="D6" s="7"/>
      <c r="E6" s="7"/>
      <c r="F6" s="7"/>
      <c r="G6" s="7"/>
      <c r="H6" s="7"/>
    </row>
    <row r="7" spans="1:10" ht="18.75" customHeight="1" x14ac:dyDescent="0.3">
      <c r="B7" s="6">
        <f t="array" ref="B7:H7">GiorniESettimane+DATE(AnnoCalendario,9,1)-WEEKDAY(DATE(AnnoCalendario,9,1),(InizioSettimana="lun")+1)+15</f>
        <v>254</v>
      </c>
      <c r="C7" s="6">
        <v>255</v>
      </c>
      <c r="D7" s="6">
        <v>256</v>
      </c>
      <c r="E7" s="6">
        <v>257</v>
      </c>
      <c r="F7" s="6">
        <v>258</v>
      </c>
      <c r="G7" s="6">
        <v>259</v>
      </c>
      <c r="H7" s="6">
        <v>260</v>
      </c>
    </row>
    <row r="8" spans="1:10" ht="56.25" customHeight="1" x14ac:dyDescent="0.3">
      <c r="B8" s="7"/>
      <c r="C8" s="7"/>
      <c r="D8" s="7"/>
      <c r="E8" s="7"/>
      <c r="F8" s="7"/>
      <c r="G8" s="7"/>
      <c r="H8" s="7"/>
    </row>
    <row r="9" spans="1:10" ht="18.75" customHeight="1" x14ac:dyDescent="0.3">
      <c r="B9" s="6">
        <f t="array" ref="B9:H9">GiorniESettimane+DATE(AnnoCalendario,9,1)-WEEKDAY(DATE(AnnoCalendario,9,1),(InizioSettimana="lun")+1)+22</f>
        <v>261</v>
      </c>
      <c r="C9" s="6">
        <v>262</v>
      </c>
      <c r="D9" s="6">
        <v>263</v>
      </c>
      <c r="E9" s="6">
        <v>264</v>
      </c>
      <c r="F9" s="6">
        <v>265</v>
      </c>
      <c r="G9" s="6">
        <v>266</v>
      </c>
      <c r="H9" s="6">
        <v>267</v>
      </c>
    </row>
    <row r="10" spans="1:10" ht="56.25" customHeight="1" x14ac:dyDescent="0.3">
      <c r="B10" s="7"/>
      <c r="C10" s="7"/>
      <c r="D10" s="7"/>
      <c r="E10" s="7"/>
      <c r="F10" s="7"/>
      <c r="G10" s="7"/>
      <c r="H10" s="7"/>
    </row>
    <row r="11" spans="1:10" ht="18.75" customHeight="1" x14ac:dyDescent="0.3">
      <c r="B11" s="6">
        <f t="array" ref="B11:H11">GiorniESettimane+DATE(AnnoCalendario,9,1)-WEEKDAY(DATE(AnnoCalendario,9,1),(InizioSettimana="lun")+1)+29</f>
        <v>268</v>
      </c>
      <c r="C11" s="6">
        <v>269</v>
      </c>
      <c r="D11" s="6">
        <v>270</v>
      </c>
      <c r="E11" s="6">
        <v>271</v>
      </c>
      <c r="F11" s="6">
        <v>272</v>
      </c>
      <c r="G11" s="6">
        <v>273</v>
      </c>
      <c r="H11" s="6">
        <v>274</v>
      </c>
    </row>
    <row r="12" spans="1:10" ht="56.25" customHeight="1" x14ac:dyDescent="0.3">
      <c r="B12" s="7"/>
      <c r="C12" s="7"/>
      <c r="D12" s="7"/>
      <c r="E12" s="7"/>
      <c r="F12" s="7"/>
      <c r="G12" s="7"/>
      <c r="H12" s="7"/>
    </row>
    <row r="13" spans="1:10" ht="18.75" customHeight="1" x14ac:dyDescent="0.3">
      <c r="B13" s="6">
        <f t="array" ref="B13:H13">GiorniESettimane+DATE(AnnoCalendario,9,1)-WEEKDAY(DATE(AnnoCalendario,9,1),(InizioSettimana="lun")+1)+36</f>
        <v>275</v>
      </c>
      <c r="C13" s="6">
        <v>276</v>
      </c>
      <c r="D13" s="6">
        <v>277</v>
      </c>
      <c r="E13" s="6">
        <v>278</v>
      </c>
      <c r="F13" s="6">
        <v>279</v>
      </c>
      <c r="G13" s="6">
        <v>280</v>
      </c>
      <c r="H13" s="6">
        <v>281</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5TvG1GpXM8NVXjcw0lAvvJTGuAsjUOXw//JxHiYUOl2tPHVqM3rbZJeW+1mcVTHleP4pe40XoK/bmFU+yytT/Q==" saltValue="+4Lb2ZzdceQ0nFbYjmweng==" spinCount="100000" sheet="1" objects="1" scenarios="1" selectLockedCells="1" selectUnlockedCells="1"/>
  <mergeCells count="1">
    <mergeCell ref="B1:G1"/>
  </mergeCells>
  <conditionalFormatting sqref="B11:H14">
    <cfRule type="expression" dxfId="7" priority="2">
      <formula>AND(DAY(B11)&gt;=1,DAY(B11)&lt;=15)</formula>
    </cfRule>
  </conditionalFormatting>
  <conditionalFormatting sqref="B3:G4">
    <cfRule type="expression" dxfId="6" priority="1">
      <formula>DAY(B3)&gt;8</formula>
    </cfRule>
  </conditionalFormatting>
  <dataValidations count="6">
    <dataValidation allowBlank="1" showInputMessage="1" showErrorMessage="1" prompt="Calendario del mese di settembre. Immettere le note del mese nella cella J3" sqref="A1" xr:uid="{00000000-0002-0000-0900-000000000000}"/>
    <dataValidation allowBlank="1" showInputMessage="1" showErrorMessage="1" prompt="Il mese si trova in questa cella e l'anno nella cella a destra" sqref="B1:G1" xr:uid="{00000000-0002-0000-0900-000001000000}"/>
    <dataValidation allowBlank="1" showInputMessage="1" showErrorMessage="1" prompt="L'anno viene aggiornato automaticamente in questa cella in base all'anno immesso nel foglio di lavoro Configurazione calendario" sqref="H1" xr:uid="{00000000-0002-0000-0900-000002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900-000003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900-000004000000}"/>
    <dataValidation allowBlank="1" showInputMessage="1" showErrorMessage="1" prompt="Immettere le note giornaliere in base al giorno e alla data in questa riga e nelle righe 6, 8, 10, 12 e 14, nelle colonne da B a H" sqref="B4" xr:uid="{00000000-0002-0000-0900-000006000000}"/>
  </dataValidations>
  <printOptions horizontalCentered="1" verticalCentered="1"/>
  <pageMargins left="0.7" right="0.7" top="0.75" bottom="0.75" header="0.3" footer="0.3"/>
  <pageSetup paperSize="9" orientation="landscape" r:id="rId1"/>
  <headerFooter differentFirst="1" alignWithMargins="0">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pageSetUpPr autoPageBreaks="0" fitToPage="1"/>
  </sheetPr>
  <dimension ref="A1:J16"/>
  <sheetViews>
    <sheetView showGridLines="0" zoomScaleNormal="100" workbookViewId="0">
      <selection activeCell="J1" sqref="J1:J1048576"/>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ottobre</v>
      </c>
      <c r="C1" s="16"/>
      <c r="D1" s="16"/>
      <c r="E1" s="16"/>
      <c r="F1" s="16"/>
      <c r="G1" s="16"/>
      <c r="H1" s="3">
        <f>AnnoCalendario</f>
        <v>0</v>
      </c>
      <c r="J1" t="s">
        <v>2</v>
      </c>
    </row>
    <row r="2" spans="1:10" s="4" customFormat="1" ht="46.5" customHeight="1" x14ac:dyDescent="0.5">
      <c r="A2"/>
      <c r="B2" s="5" t="str">
        <f>InizioSettimana</f>
        <v>lun</v>
      </c>
      <c r="C2" s="5" t="str">
        <f t="shared" ref="C2:H2" si="0">LOWER(TEXT(C3,"ggg"))</f>
        <v>mar</v>
      </c>
      <c r="D2" s="5" t="str">
        <f t="shared" si="0"/>
        <v>mer</v>
      </c>
      <c r="E2" s="5" t="str">
        <f t="shared" si="0"/>
        <v>gio</v>
      </c>
      <c r="F2" s="5" t="str">
        <f t="shared" si="0"/>
        <v>ven</v>
      </c>
      <c r="G2" s="5" t="str">
        <f t="shared" si="0"/>
        <v>sab</v>
      </c>
      <c r="H2" s="5" t="str">
        <f t="shared" si="0"/>
        <v>dom</v>
      </c>
      <c r="I2"/>
    </row>
    <row r="3" spans="1:10" ht="19.5" customHeight="1" x14ac:dyDescent="0.3">
      <c r="B3" s="6">
        <f t="array" ref="B3:H3">GiorniESettimane+DATE(AnnoCalendario,10,1)-WEEKDAY(DATE(AnnoCalendario,10,1),(InizioSettimana="lun")+1)+1</f>
        <v>275</v>
      </c>
      <c r="C3" s="6">
        <v>276</v>
      </c>
      <c r="D3" s="6">
        <v>277</v>
      </c>
      <c r="E3" s="6">
        <v>278</v>
      </c>
      <c r="F3" s="6">
        <v>279</v>
      </c>
      <c r="G3" s="6">
        <v>280</v>
      </c>
      <c r="H3" s="6">
        <v>281</v>
      </c>
    </row>
    <row r="4" spans="1:10" ht="58.5" customHeight="1" x14ac:dyDescent="0.3">
      <c r="B4" s="7"/>
      <c r="C4" s="7"/>
      <c r="D4" s="7"/>
      <c r="E4" s="7"/>
      <c r="F4" s="7"/>
      <c r="G4" s="7"/>
      <c r="H4" s="7"/>
    </row>
    <row r="5" spans="1:10" ht="18.75" customHeight="1" x14ac:dyDescent="0.3">
      <c r="B5" s="6">
        <f t="array" ref="B5:H5">GiorniESettimane+DATE(AnnoCalendario,10,1)-WEEKDAY(DATE(AnnoCalendario,10,1),(InizioSettimana="lun")+1)+8</f>
        <v>282</v>
      </c>
      <c r="C5" s="6">
        <v>283</v>
      </c>
      <c r="D5" s="6">
        <v>284</v>
      </c>
      <c r="E5" s="6">
        <v>285</v>
      </c>
      <c r="F5" s="6">
        <v>286</v>
      </c>
      <c r="G5" s="6">
        <v>287</v>
      </c>
      <c r="H5" s="6">
        <v>288</v>
      </c>
    </row>
    <row r="6" spans="1:10" ht="56.25" customHeight="1" x14ac:dyDescent="0.3">
      <c r="B6" s="7"/>
      <c r="C6" s="7"/>
      <c r="D6" s="7"/>
      <c r="E6" s="7"/>
      <c r="F6" s="7"/>
      <c r="G6" s="7"/>
      <c r="H6" s="7"/>
    </row>
    <row r="7" spans="1:10" ht="18.75" customHeight="1" x14ac:dyDescent="0.3">
      <c r="B7" s="6">
        <f t="array" ref="B7:H7">GiorniESettimane+DATE(AnnoCalendario,10,1)-WEEKDAY(DATE(AnnoCalendario,10,1),(InizioSettimana="lun")+1)+15</f>
        <v>289</v>
      </c>
      <c r="C7" s="6">
        <v>290</v>
      </c>
      <c r="D7" s="6">
        <v>291</v>
      </c>
      <c r="E7" s="6">
        <v>292</v>
      </c>
      <c r="F7" s="6">
        <v>293</v>
      </c>
      <c r="G7" s="6">
        <v>294</v>
      </c>
      <c r="H7" s="6">
        <v>295</v>
      </c>
    </row>
    <row r="8" spans="1:10" ht="56.25" customHeight="1" x14ac:dyDescent="0.3">
      <c r="B8" s="7"/>
      <c r="C8" s="7"/>
      <c r="D8" s="7"/>
      <c r="E8" s="7"/>
      <c r="F8" s="7"/>
      <c r="G8" s="7"/>
      <c r="H8" s="7"/>
    </row>
    <row r="9" spans="1:10" ht="18.75" customHeight="1" x14ac:dyDescent="0.3">
      <c r="B9" s="6">
        <f t="array" ref="B9:H9">GiorniESettimane+DATE(AnnoCalendario,10,1)-WEEKDAY(DATE(AnnoCalendario,10,1),(InizioSettimana="lun")+1)+22</f>
        <v>296</v>
      </c>
      <c r="C9" s="6">
        <v>297</v>
      </c>
      <c r="D9" s="6">
        <v>298</v>
      </c>
      <c r="E9" s="6">
        <v>299</v>
      </c>
      <c r="F9" s="6">
        <v>300</v>
      </c>
      <c r="G9" s="6">
        <v>301</v>
      </c>
      <c r="H9" s="6">
        <v>302</v>
      </c>
    </row>
    <row r="10" spans="1:10" ht="56.25" customHeight="1" x14ac:dyDescent="0.3">
      <c r="B10" s="7"/>
      <c r="C10" s="7"/>
      <c r="D10" s="7"/>
      <c r="E10" s="7"/>
      <c r="F10" s="7"/>
      <c r="G10" s="7"/>
      <c r="H10" s="7"/>
    </row>
    <row r="11" spans="1:10" ht="18.75" customHeight="1" x14ac:dyDescent="0.3">
      <c r="B11" s="6">
        <f t="array" ref="B11:H11">GiorniESettimane+DATE(AnnoCalendario,10,1)-WEEKDAY(DATE(AnnoCalendario,10,1),(InizioSettimana="lun")+1)+29</f>
        <v>303</v>
      </c>
      <c r="C11" s="6">
        <v>304</v>
      </c>
      <c r="D11" s="6">
        <v>305</v>
      </c>
      <c r="E11" s="6">
        <v>306</v>
      </c>
      <c r="F11" s="6">
        <v>307</v>
      </c>
      <c r="G11" s="6">
        <v>308</v>
      </c>
      <c r="H11" s="6">
        <v>309</v>
      </c>
    </row>
    <row r="12" spans="1:10" ht="56.25" customHeight="1" x14ac:dyDescent="0.3">
      <c r="B12" s="7"/>
      <c r="C12" s="7"/>
      <c r="D12" s="7"/>
      <c r="E12" s="7"/>
      <c r="F12" s="7"/>
      <c r="G12" s="7"/>
      <c r="H12" s="7"/>
    </row>
    <row r="13" spans="1:10" ht="18.75" customHeight="1" x14ac:dyDescent="0.3">
      <c r="B13" s="6">
        <f t="array" ref="B13:H13">GiorniESettimane+DATE(AnnoCalendario,10,1)-WEEKDAY(DATE(AnnoCalendario,10,1),(InizioSettimana="lun")+1)+36</f>
        <v>310</v>
      </c>
      <c r="C13" s="6">
        <v>311</v>
      </c>
      <c r="D13" s="6">
        <v>312</v>
      </c>
      <c r="E13" s="6">
        <v>313</v>
      </c>
      <c r="F13" s="6">
        <v>314</v>
      </c>
      <c r="G13" s="6">
        <v>315</v>
      </c>
      <c r="H13" s="6">
        <v>316</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wnLN0yi4K028hO76tVaK+lxI+m7D9YsegKr8pvbsKKyS0r/XBQKIzi63Vxq3xsmrrQdc/xlfVUWEf/TJ1zQJQQ==" saltValue="YjGcE20ox6631mYfN/dtQg==" spinCount="100000" sheet="1" objects="1" scenarios="1" selectLockedCells="1" selectUnlockedCells="1"/>
  <mergeCells count="1">
    <mergeCell ref="B1:G1"/>
  </mergeCells>
  <conditionalFormatting sqref="B11:H14">
    <cfRule type="expression" dxfId="5" priority="2">
      <formula>AND(DAY(B11)&gt;=1,DAY(B11)&lt;=15)</formula>
    </cfRule>
  </conditionalFormatting>
  <conditionalFormatting sqref="B3:G4">
    <cfRule type="expression" dxfId="4" priority="1">
      <formula>DAY(B3)&gt;8</formula>
    </cfRule>
  </conditionalFormatting>
  <dataValidations count="6">
    <dataValidation allowBlank="1" showInputMessage="1" showErrorMessage="1" prompt="Calendario del mese di ottobre. Immettere le note del mese nella cella J3" sqref="A1" xr:uid="{00000000-0002-0000-0A00-000000000000}"/>
    <dataValidation allowBlank="1" showInputMessage="1" showErrorMessage="1" prompt="Il mese si trova in questa cella e l'anno nella cella a destra" sqref="B1:G1" xr:uid="{00000000-0002-0000-0A00-000001000000}"/>
    <dataValidation allowBlank="1" showInputMessage="1" showErrorMessage="1" prompt="L'anno viene aggiornato automaticamente in questa cella in base all'anno immesso nel foglio di lavoro Configurazione calendario" sqref="H1" xr:uid="{00000000-0002-0000-0A00-000002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A00-000003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A00-000004000000}"/>
    <dataValidation allowBlank="1" showInputMessage="1" showErrorMessage="1" prompt="Immettere le note giornaliere in base al giorno e alla data in questa riga e nelle righe 6, 8, 10, 12 e 14, nelle colonne da B a H" sqref="B4" xr:uid="{00000000-0002-0000-0A00-000006000000}"/>
  </dataValidations>
  <printOptions horizontalCentered="1" verticalCentered="1"/>
  <pageMargins left="0.7" right="0.7" top="0.75" bottom="0.75" header="0.3" footer="0.3"/>
  <pageSetup paperSize="9" orientation="landscape" r:id="rId1"/>
  <headerFooter differentFirst="1" alignWithMargins="0">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pageSetUpPr autoPageBreaks="0" fitToPage="1"/>
  </sheetPr>
  <dimension ref="A1:J16"/>
  <sheetViews>
    <sheetView showGridLines="0" zoomScaleNormal="100" workbookViewId="0">
      <selection activeCell="J1" sqref="J1:J1048576"/>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novembre</v>
      </c>
      <c r="C1" s="16"/>
      <c r="D1" s="16"/>
      <c r="E1" s="16"/>
      <c r="F1" s="16"/>
      <c r="G1" s="16"/>
      <c r="H1" s="3">
        <f>AnnoCalendario</f>
        <v>0</v>
      </c>
      <c r="J1" t="s">
        <v>2</v>
      </c>
    </row>
    <row r="2" spans="1:10" s="4" customFormat="1" ht="46.5" customHeight="1" x14ac:dyDescent="0.5">
      <c r="A2"/>
      <c r="B2" s="5" t="str">
        <f>InizioSettimana</f>
        <v>lun</v>
      </c>
      <c r="C2" s="5" t="str">
        <f t="shared" ref="C2:H2" si="0">LOWER(TEXT(C3,"ggg"))</f>
        <v>mar</v>
      </c>
      <c r="D2" s="5" t="str">
        <f t="shared" si="0"/>
        <v>mer</v>
      </c>
      <c r="E2" s="5" t="str">
        <f t="shared" si="0"/>
        <v>gio</v>
      </c>
      <c r="F2" s="5" t="str">
        <f t="shared" si="0"/>
        <v>ven</v>
      </c>
      <c r="G2" s="5" t="str">
        <f t="shared" si="0"/>
        <v>sab</v>
      </c>
      <c r="H2" s="5" t="str">
        <f t="shared" si="0"/>
        <v>dom</v>
      </c>
      <c r="I2"/>
    </row>
    <row r="3" spans="1:10" ht="19.5" customHeight="1" x14ac:dyDescent="0.3">
      <c r="B3" s="6">
        <f t="array" ref="B3:H3">GiorniESettimane+DATE(AnnoCalendario,11,1)-WEEKDAY(DATE(AnnoCalendario,11,1),(InizioSettimana="lun")+1)+1</f>
        <v>303</v>
      </c>
      <c r="C3" s="6">
        <v>304</v>
      </c>
      <c r="D3" s="6">
        <v>305</v>
      </c>
      <c r="E3" s="6">
        <v>306</v>
      </c>
      <c r="F3" s="6">
        <v>307</v>
      </c>
      <c r="G3" s="6">
        <v>308</v>
      </c>
      <c r="H3" s="6">
        <v>309</v>
      </c>
    </row>
    <row r="4" spans="1:10" ht="58.5" customHeight="1" x14ac:dyDescent="0.3">
      <c r="B4" s="7"/>
      <c r="C4" s="7"/>
      <c r="D4" s="7"/>
      <c r="E4" s="7"/>
      <c r="F4" s="7"/>
      <c r="G4" s="7"/>
      <c r="H4" s="7"/>
    </row>
    <row r="5" spans="1:10" ht="18.75" customHeight="1" x14ac:dyDescent="0.3">
      <c r="B5" s="6">
        <f t="array" ref="B5:H5">GiorniESettimane+DATE(AnnoCalendario,11,1)-WEEKDAY(DATE(AnnoCalendario,11,1),(InizioSettimana="lun")+1)+8</f>
        <v>310</v>
      </c>
      <c r="C5" s="6">
        <v>311</v>
      </c>
      <c r="D5" s="6">
        <v>312</v>
      </c>
      <c r="E5" s="6">
        <v>313</v>
      </c>
      <c r="F5" s="6">
        <v>314</v>
      </c>
      <c r="G5" s="6">
        <v>315</v>
      </c>
      <c r="H5" s="6">
        <v>316</v>
      </c>
    </row>
    <row r="6" spans="1:10" ht="56.25" customHeight="1" x14ac:dyDescent="0.3">
      <c r="B6" s="7"/>
      <c r="C6" s="7"/>
      <c r="D6" s="7"/>
      <c r="E6" s="7"/>
      <c r="F6" s="7"/>
      <c r="G6" s="7"/>
      <c r="H6" s="7"/>
    </row>
    <row r="7" spans="1:10" ht="18.75" customHeight="1" x14ac:dyDescent="0.3">
      <c r="B7" s="6">
        <f t="array" ref="B7:H7">GiorniESettimane+DATE(AnnoCalendario,11,1)-WEEKDAY(DATE(AnnoCalendario,11,1),(InizioSettimana="lun")+1)+15</f>
        <v>317</v>
      </c>
      <c r="C7" s="6">
        <v>318</v>
      </c>
      <c r="D7" s="6">
        <v>319</v>
      </c>
      <c r="E7" s="6">
        <v>320</v>
      </c>
      <c r="F7" s="6">
        <v>321</v>
      </c>
      <c r="G7" s="6">
        <v>322</v>
      </c>
      <c r="H7" s="6">
        <v>323</v>
      </c>
    </row>
    <row r="8" spans="1:10" ht="56.25" customHeight="1" x14ac:dyDescent="0.3">
      <c r="B8" s="7"/>
      <c r="C8" s="7"/>
      <c r="D8" s="7"/>
      <c r="E8" s="7"/>
      <c r="F8" s="7"/>
      <c r="G8" s="7"/>
      <c r="H8" s="7"/>
    </row>
    <row r="9" spans="1:10" ht="18.75" customHeight="1" x14ac:dyDescent="0.3">
      <c r="B9" s="6">
        <f t="array" ref="B9:H9">GiorniESettimane+DATE(AnnoCalendario,11,1)-WEEKDAY(DATE(AnnoCalendario,11,1),(InizioSettimana="lun")+1)+22</f>
        <v>324</v>
      </c>
      <c r="C9" s="6">
        <v>325</v>
      </c>
      <c r="D9" s="6">
        <v>326</v>
      </c>
      <c r="E9" s="6">
        <v>327</v>
      </c>
      <c r="F9" s="6">
        <v>328</v>
      </c>
      <c r="G9" s="6">
        <v>329</v>
      </c>
      <c r="H9" s="6">
        <v>330</v>
      </c>
    </row>
    <row r="10" spans="1:10" ht="56.25" customHeight="1" x14ac:dyDescent="0.3">
      <c r="B10" s="7"/>
      <c r="C10" s="7"/>
      <c r="D10" s="7"/>
      <c r="E10" s="7"/>
      <c r="F10" s="7"/>
      <c r="G10" s="7"/>
      <c r="H10" s="7"/>
    </row>
    <row r="11" spans="1:10" ht="18.75" customHeight="1" x14ac:dyDescent="0.3">
      <c r="B11" s="6">
        <f t="array" ref="B11:H11">GiorniESettimane+DATE(AnnoCalendario,11,1)-WEEKDAY(DATE(AnnoCalendario,11,1),(InizioSettimana="lun")+1)+29</f>
        <v>331</v>
      </c>
      <c r="C11" s="6">
        <v>332</v>
      </c>
      <c r="D11" s="6">
        <v>333</v>
      </c>
      <c r="E11" s="6">
        <v>334</v>
      </c>
      <c r="F11" s="6">
        <v>335</v>
      </c>
      <c r="G11" s="6">
        <v>336</v>
      </c>
      <c r="H11" s="6">
        <v>337</v>
      </c>
    </row>
    <row r="12" spans="1:10" ht="56.25" customHeight="1" x14ac:dyDescent="0.3">
      <c r="B12" s="7"/>
      <c r="C12" s="7"/>
      <c r="D12" s="7"/>
      <c r="E12" s="7"/>
      <c r="F12" s="7"/>
      <c r="G12" s="7"/>
      <c r="H12" s="7"/>
    </row>
    <row r="13" spans="1:10" ht="18.75" customHeight="1" x14ac:dyDescent="0.3">
      <c r="B13" s="6">
        <f t="array" ref="B13:H13">GiorniESettimane+DATE(AnnoCalendario,11,1)-WEEKDAY(DATE(AnnoCalendario,11,1),(InizioSettimana="lun")+1)+36</f>
        <v>338</v>
      </c>
      <c r="C13" s="6">
        <v>339</v>
      </c>
      <c r="D13" s="6">
        <v>340</v>
      </c>
      <c r="E13" s="6">
        <v>341</v>
      </c>
      <c r="F13" s="6">
        <v>342</v>
      </c>
      <c r="G13" s="6">
        <v>343</v>
      </c>
      <c r="H13" s="6">
        <v>344</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hqiA04xojyDjNU+pMSCXOjRuvKA1eVaKKGkyeywulJm+62AIFhUlem7/h1MTiC6++NZyJo8P3S/5d40ghwAg7g==" saltValue="CvGwI4XZ/fNmhymVS8viSg==" spinCount="100000" sheet="1" objects="1" scenarios="1" selectLockedCells="1" selectUnlockedCells="1"/>
  <mergeCells count="1">
    <mergeCell ref="B1:G1"/>
  </mergeCells>
  <conditionalFormatting sqref="B11:H14">
    <cfRule type="expression" dxfId="3" priority="2">
      <formula>AND(DAY(B11)&gt;=1,DAY(B11)&lt;=15)</formula>
    </cfRule>
  </conditionalFormatting>
  <conditionalFormatting sqref="B3:G4">
    <cfRule type="expression" dxfId="2" priority="1">
      <formula>DAY(B3)&gt;8</formula>
    </cfRule>
  </conditionalFormatting>
  <dataValidations count="6">
    <dataValidation allowBlank="1" showInputMessage="1" showErrorMessage="1" prompt="Calendario del mese di novembre. Immettere le note del mese nella cella J3" sqref="A1" xr:uid="{00000000-0002-0000-0B00-000000000000}"/>
    <dataValidation allowBlank="1" showInputMessage="1" showErrorMessage="1" prompt="Il mese si trova in questa cella e l'anno nella cella a destra" sqref="B1:G1" xr:uid="{00000000-0002-0000-0B00-000001000000}"/>
    <dataValidation allowBlank="1" showInputMessage="1" showErrorMessage="1" prompt="L'anno viene aggiornato automaticamente in questa cella in base all'anno immesso nel foglio di lavoro Configurazione calendario" sqref="H1" xr:uid="{00000000-0002-0000-0B00-000002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B00-000003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B00-000004000000}"/>
    <dataValidation allowBlank="1" showInputMessage="1" showErrorMessage="1" prompt="Immettere le note giornaliere in base al giorno e alla data in questa riga e nelle righe 6, 8, 10, 12 e 14, nelle colonne da B a H" sqref="B4" xr:uid="{00000000-0002-0000-0B00-000006000000}"/>
  </dataValidations>
  <printOptions horizontalCentered="1" verticalCentered="1"/>
  <pageMargins left="0.7" right="0.7" top="0.75" bottom="0.75" header="0.3" footer="0.3"/>
  <pageSetup paperSize="9" orientation="landscape" r:id="rId1"/>
  <headerFooter differentFirst="1" alignWithMargins="0">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pageSetUpPr autoPageBreaks="0" fitToPage="1"/>
  </sheetPr>
  <dimension ref="A1:J16"/>
  <sheetViews>
    <sheetView showGridLines="0" zoomScaleNormal="100" workbookViewId="0">
      <selection activeCell="O6" sqref="O6"/>
    </sheetView>
  </sheetViews>
  <sheetFormatPr defaultColWidth="8.75" defaultRowHeight="16.5" x14ac:dyDescent="0.3"/>
  <cols>
    <col min="1" max="1" width="2.625" customWidth="1"/>
    <col min="2" max="8" width="17.5" customWidth="1"/>
    <col min="9" max="9" width="2.625" customWidth="1"/>
    <col min="10" max="10" width="2.375" customWidth="1"/>
  </cols>
  <sheetData>
    <row r="1" spans="1:10" ht="59.25" customHeight="1" thickBot="1" x14ac:dyDescent="0.35">
      <c r="B1" s="16" t="str">
        <f>LOWER(TEXT(B7,"mmmm"))</f>
        <v>dicembre</v>
      </c>
      <c r="C1" s="16"/>
      <c r="D1" s="16"/>
      <c r="E1" s="16"/>
      <c r="F1" s="16"/>
      <c r="G1" s="16"/>
      <c r="H1" s="3">
        <f>AnnoCalendario</f>
        <v>0</v>
      </c>
      <c r="J1" t="s">
        <v>2</v>
      </c>
    </row>
    <row r="2" spans="1:10" s="4" customFormat="1" ht="46.5" customHeight="1" x14ac:dyDescent="0.5">
      <c r="A2"/>
      <c r="B2" s="5" t="str">
        <f>InizioSettimana</f>
        <v>lun</v>
      </c>
      <c r="C2" s="5" t="str">
        <f t="shared" ref="C2:H2" si="0">LOWER(TEXT(C3,"ggg"))</f>
        <v>mar</v>
      </c>
      <c r="D2" s="5" t="str">
        <f t="shared" si="0"/>
        <v>mer</v>
      </c>
      <c r="E2" s="5" t="str">
        <f t="shared" si="0"/>
        <v>gio</v>
      </c>
      <c r="F2" s="5" t="str">
        <f t="shared" si="0"/>
        <v>ven</v>
      </c>
      <c r="G2" s="5" t="str">
        <f t="shared" si="0"/>
        <v>sab</v>
      </c>
      <c r="H2" s="5" t="str">
        <f t="shared" si="0"/>
        <v>dom</v>
      </c>
      <c r="I2"/>
    </row>
    <row r="3" spans="1:10" ht="19.5" customHeight="1" x14ac:dyDescent="0.3">
      <c r="B3" s="6">
        <f t="array" ref="B3:H3">GiorniESettimane+DATE(AnnoCalendario,12,1)-WEEKDAY(DATE(AnnoCalendario,12,1),(InizioSettimana="lun")+1)+1</f>
        <v>331</v>
      </c>
      <c r="C3" s="6">
        <v>332</v>
      </c>
      <c r="D3" s="6">
        <v>333</v>
      </c>
      <c r="E3" s="6">
        <v>334</v>
      </c>
      <c r="F3" s="6">
        <v>335</v>
      </c>
      <c r="G3" s="6">
        <v>336</v>
      </c>
      <c r="H3" s="6">
        <v>337</v>
      </c>
    </row>
    <row r="4" spans="1:10" ht="58.5" customHeight="1" x14ac:dyDescent="0.3">
      <c r="B4" s="7"/>
      <c r="C4" s="7"/>
      <c r="D4" s="7"/>
      <c r="E4" s="7"/>
      <c r="F4" s="7"/>
      <c r="G4" s="7"/>
      <c r="H4" s="7"/>
    </row>
    <row r="5" spans="1:10" ht="18.75" customHeight="1" x14ac:dyDescent="0.3">
      <c r="B5" s="6">
        <f t="array" ref="B5:H5">GiorniESettimane+DATE(AnnoCalendario,12,1)-WEEKDAY(DATE(AnnoCalendario,12,1),(InizioSettimana="lun")+1)+8</f>
        <v>338</v>
      </c>
      <c r="C5" s="6">
        <v>339</v>
      </c>
      <c r="D5" s="6">
        <v>340</v>
      </c>
      <c r="E5" s="6">
        <v>341</v>
      </c>
      <c r="F5" s="6">
        <v>342</v>
      </c>
      <c r="G5" s="6">
        <v>343</v>
      </c>
      <c r="H5" s="6">
        <v>344</v>
      </c>
    </row>
    <row r="6" spans="1:10" ht="56.25" customHeight="1" x14ac:dyDescent="0.3">
      <c r="B6" s="7"/>
      <c r="C6" s="7"/>
      <c r="D6" s="7"/>
      <c r="E6" s="7"/>
      <c r="F6" s="7"/>
      <c r="G6" s="7"/>
      <c r="H6" s="7"/>
    </row>
    <row r="7" spans="1:10" ht="18.75" customHeight="1" x14ac:dyDescent="0.3">
      <c r="B7" s="6">
        <f t="array" ref="B7:H7">GiorniESettimane+DATE(AnnoCalendario,12,1)-WEEKDAY(DATE(AnnoCalendario,12,1),(InizioSettimana="lun")+1)+15</f>
        <v>345</v>
      </c>
      <c r="C7" s="6">
        <v>346</v>
      </c>
      <c r="D7" s="6">
        <v>347</v>
      </c>
      <c r="E7" s="6">
        <v>348</v>
      </c>
      <c r="F7" s="6">
        <v>349</v>
      </c>
      <c r="G7" s="6">
        <v>350</v>
      </c>
      <c r="H7" s="6">
        <v>351</v>
      </c>
    </row>
    <row r="8" spans="1:10" ht="56.25" customHeight="1" x14ac:dyDescent="0.3">
      <c r="B8" s="7"/>
      <c r="C8" s="7"/>
      <c r="D8" s="7"/>
      <c r="E8" s="7"/>
      <c r="F8" s="7"/>
      <c r="G8" s="7"/>
      <c r="H8" s="7"/>
    </row>
    <row r="9" spans="1:10" ht="18.75" customHeight="1" x14ac:dyDescent="0.3">
      <c r="B9" s="6">
        <f t="array" ref="B9:H9">GiorniESettimane+DATE(AnnoCalendario,12,1)-WEEKDAY(DATE(AnnoCalendario,12,1),(InizioSettimana="lun")+1)+22</f>
        <v>352</v>
      </c>
      <c r="C9" s="6">
        <v>353</v>
      </c>
      <c r="D9" s="6">
        <v>354</v>
      </c>
      <c r="E9" s="6">
        <v>355</v>
      </c>
      <c r="F9" s="6">
        <v>356</v>
      </c>
      <c r="G9" s="6">
        <v>357</v>
      </c>
      <c r="H9" s="6">
        <v>358</v>
      </c>
    </row>
    <row r="10" spans="1:10" ht="56.25" customHeight="1" x14ac:dyDescent="0.3">
      <c r="B10" s="7"/>
      <c r="C10" s="7"/>
      <c r="D10" s="7"/>
      <c r="E10" s="7"/>
      <c r="F10" s="7"/>
      <c r="G10" s="7"/>
      <c r="H10" s="7"/>
    </row>
    <row r="11" spans="1:10" ht="18.75" customHeight="1" x14ac:dyDescent="0.3">
      <c r="B11" s="6">
        <f t="array" ref="B11:H11">GiorniESettimane+DATE(AnnoCalendario,12,1)-WEEKDAY(DATE(AnnoCalendario,12,1),(InizioSettimana="lun")+1)+29</f>
        <v>359</v>
      </c>
      <c r="C11" s="6">
        <v>360</v>
      </c>
      <c r="D11" s="6">
        <v>361</v>
      </c>
      <c r="E11" s="6">
        <v>362</v>
      </c>
      <c r="F11" s="6">
        <v>363</v>
      </c>
      <c r="G11" s="6">
        <v>364</v>
      </c>
      <c r="H11" s="6">
        <v>365</v>
      </c>
    </row>
    <row r="12" spans="1:10" ht="56.25" customHeight="1" x14ac:dyDescent="0.3">
      <c r="B12" s="7"/>
      <c r="C12" s="7"/>
      <c r="D12" s="7"/>
      <c r="E12" s="7"/>
      <c r="F12" s="7"/>
      <c r="G12" s="7"/>
      <c r="H12" s="7"/>
    </row>
    <row r="13" spans="1:10" ht="18.75" customHeight="1" x14ac:dyDescent="0.3">
      <c r="B13" s="6">
        <f t="array" ref="B13:H13">GiorniESettimane+DATE(AnnoCalendario,12,1)-WEEKDAY(DATE(AnnoCalendario,12,1),(InizioSettimana="lun")+1)+36</f>
        <v>366</v>
      </c>
      <c r="C13" s="6">
        <v>367</v>
      </c>
      <c r="D13" s="6">
        <v>368</v>
      </c>
      <c r="E13" s="6">
        <v>369</v>
      </c>
      <c r="F13" s="6">
        <v>370</v>
      </c>
      <c r="G13" s="6">
        <v>371</v>
      </c>
      <c r="H13" s="6">
        <v>372</v>
      </c>
    </row>
    <row r="14" spans="1:10" ht="56.25" customHeight="1" x14ac:dyDescent="0.3">
      <c r="B14" s="9"/>
      <c r="C14" s="9"/>
      <c r="D14" s="9"/>
      <c r="E14" s="9"/>
      <c r="F14" s="9"/>
      <c r="G14" s="9"/>
      <c r="H14" s="9"/>
    </row>
    <row r="15" spans="1:10" ht="18.75" customHeight="1" x14ac:dyDescent="0.3">
      <c r="B15" s="9"/>
      <c r="C15" s="9"/>
      <c r="D15" s="9"/>
      <c r="E15" s="9"/>
      <c r="F15" s="9"/>
      <c r="G15" s="9"/>
      <c r="H15" s="9"/>
    </row>
    <row r="16" spans="1:10" ht="18.75" customHeight="1" x14ac:dyDescent="0.3">
      <c r="B16" s="9"/>
      <c r="C16" s="9"/>
      <c r="D16" s="9"/>
      <c r="E16" s="9"/>
      <c r="F16" s="9"/>
      <c r="G16" s="9"/>
      <c r="H16" s="9"/>
    </row>
  </sheetData>
  <sheetProtection algorithmName="SHA-512" hashValue="2w8sM3TV8UZF5e6m+tZtUoFwLZ20+Xb+RZMZXRHE48/oRhn8WpXK5XXuMWRjUcDWEw3fS9ALcpE9ole+dSzcpw==" saltValue="j9MTNaOPKQAajDVgDCJWTw==" spinCount="100000" sheet="1" objects="1" scenarios="1" selectLockedCells="1" selectUnlockedCells="1"/>
  <mergeCells count="1">
    <mergeCell ref="B1:G1"/>
  </mergeCells>
  <conditionalFormatting sqref="B11:H14">
    <cfRule type="expression" dxfId="1" priority="2">
      <formula>AND(DAY(B11)&gt;=1,DAY(B11)&lt;=15)</formula>
    </cfRule>
  </conditionalFormatting>
  <conditionalFormatting sqref="B3:G4">
    <cfRule type="expression" dxfId="0" priority="1">
      <formula>DAY(B3)&gt;8</formula>
    </cfRule>
  </conditionalFormatting>
  <dataValidations count="6">
    <dataValidation allowBlank="1" showInputMessage="1" showErrorMessage="1" prompt="Calendario del mese di dicembre. Immettere le note del mese nella cella J3" sqref="A1" xr:uid="{00000000-0002-0000-0C00-000000000000}"/>
    <dataValidation allowBlank="1" showInputMessage="1" showErrorMessage="1" prompt="Il mese si trova in questa cella e l'anno nella cella a destra" sqref="B1:G1" xr:uid="{00000000-0002-0000-0C00-000001000000}"/>
    <dataValidation allowBlank="1" showInputMessage="1" showErrorMessage="1" prompt="L'anno viene aggiornato automaticamente in questa cella in base all'anno immesso nel foglio di lavoro Configurazione calendario" sqref="H1" xr:uid="{00000000-0002-0000-0C00-000002000000}"/>
    <dataValidation allowBlank="1" showInputMessage="1" showErrorMessage="1" prompt="Questa riga contiene i nomi dei giorni della settimana. Questa cella contiene il giorno iniziale della settimana. Per cambiare il giorno iniziale, selezionare un altro giorno di inizio della settimana nel foglio di lavoro Configurazione calendario" sqref="B2" xr:uid="{00000000-0002-0000-0C00-000003000000}"/>
    <dataValidation allowBlank="1" showInputMessage="1" showErrorMessage="1" prompt="I giorni di calendario in questa riga e nelle righe 5, 7, 9, 11 e 13 vengono aggiornati automaticamente. Se questa cella non contiene il numero 1, si tratta di un giorno del mese precedente" sqref="B3" xr:uid="{00000000-0002-0000-0C00-000004000000}"/>
    <dataValidation allowBlank="1" showInputMessage="1" showErrorMessage="1" prompt="Immettere le note giornaliere in base al giorno e alla data in questa riga e nelle righe 6, 8, 10, 12 e 14, nelle colonne da B a H" sqref="B4" xr:uid="{00000000-0002-0000-0C00-000006000000}"/>
  </dataValidations>
  <printOptions horizontalCentered="1" verticalCentered="1"/>
  <pageMargins left="0.7" right="0.7" top="0.75" bottom="0.75" header="0.3" footer="0.3"/>
  <pageSetup paperSize="9" scale="94" orientation="landscape" r:id="rId1"/>
  <headerFooter differentFirst="1"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3</vt:i4>
      </vt:variant>
    </vt:vector>
  </HeadingPairs>
  <TitlesOfParts>
    <vt:vector size="16" baseType="lpstr">
      <vt:lpstr>configurazione calendario</vt:lpstr>
      <vt:lpstr>gennaio</vt:lpstr>
      <vt:lpstr>febbraio</vt:lpstr>
      <vt:lpstr>marzo</vt:lpstr>
      <vt:lpstr>aprile</vt:lpstr>
      <vt:lpstr>maggio</vt:lpstr>
      <vt:lpstr>giugno</vt:lpstr>
      <vt:lpstr>luglio</vt:lpstr>
      <vt:lpstr>agosto</vt:lpstr>
      <vt:lpstr>settembre</vt:lpstr>
      <vt:lpstr>ottobre</vt:lpstr>
      <vt:lpstr>novembre</vt:lpstr>
      <vt:lpstr>dicembre</vt:lpstr>
      <vt:lpstr>AnnoCalendario</vt:lpstr>
      <vt:lpstr>'configurazione calendario'!Area_stampa</vt:lpstr>
      <vt:lpstr>InizioSettimana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Lorenzo Meroli</dc:creator>
  <cp:keywords/>
  <cp:lastModifiedBy>Lorenzo Meroli</cp:lastModifiedBy>
  <cp:lastPrinted>2021-02-10T00:18:24Z</cp:lastPrinted>
  <dcterms:created xsi:type="dcterms:W3CDTF">2018-01-24T04:53:32Z</dcterms:created>
  <dcterms:modified xsi:type="dcterms:W3CDTF">2021-02-10T00:32:11Z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2018-01-24T04:53:36.0171938Z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